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95" windowHeight="11220"/>
  </bookViews>
  <sheets>
    <sheet name="2-E" sheetId="1" r:id="rId1"/>
  </sheets>
  <externalReferences>
    <externalReference r:id="rId2"/>
  </externalReferences>
  <definedNames>
    <definedName name="k" localSheetId="0">#REF!</definedName>
    <definedName name="k">#REF!</definedName>
    <definedName name="L">#REF!</definedName>
    <definedName name="LoanProjectFinInfo2">'[1]3-A'!$B$6:$M$141</definedName>
    <definedName name="_xlnm.Print_Area" localSheetId="0">'2-E'!$A$1:$E$34</definedName>
  </definedNames>
  <calcPr calcId="125725"/>
</workbook>
</file>

<file path=xl/calcChain.xml><?xml version="1.0" encoding="utf-8"?>
<calcChain xmlns="http://schemas.openxmlformats.org/spreadsheetml/2006/main">
  <c r="D14" i="1"/>
  <c r="D11"/>
  <c r="C11"/>
  <c r="C10" s="1"/>
  <c r="B27"/>
  <c r="B23"/>
  <c r="B20"/>
  <c r="B16"/>
  <c r="B13" s="1"/>
  <c r="B15"/>
  <c r="B10"/>
  <c r="B29" s="1"/>
  <c r="D27" l="1"/>
  <c r="E27"/>
  <c r="E26"/>
  <c r="D26"/>
  <c r="E25"/>
  <c r="D25"/>
  <c r="D24"/>
  <c r="E22"/>
  <c r="D22"/>
  <c r="D21"/>
  <c r="C20"/>
  <c r="E20" s="1"/>
  <c r="E19"/>
  <c r="D19"/>
  <c r="E18"/>
  <c r="D18"/>
  <c r="D17"/>
  <c r="E16"/>
  <c r="E15"/>
  <c r="E14"/>
  <c r="E12"/>
  <c r="D12"/>
  <c r="E11"/>
  <c r="D23" l="1"/>
  <c r="D16"/>
  <c r="C23"/>
  <c r="E23" s="1"/>
  <c r="E10"/>
  <c r="D15"/>
  <c r="D20"/>
  <c r="D10"/>
  <c r="C13"/>
  <c r="C29" l="1"/>
  <c r="D13"/>
  <c r="D29" s="1"/>
  <c r="E29" s="1"/>
  <c r="E13"/>
</calcChain>
</file>

<file path=xl/sharedStrings.xml><?xml version="1.0" encoding="utf-8"?>
<sst xmlns="http://schemas.openxmlformats.org/spreadsheetml/2006/main" count="36" uniqueCount="35">
  <si>
    <t>DISTRIBUTION OF TOTAL ODA LOANS NET COMMITMENT</t>
  </si>
  <si>
    <t>By Sector/Sub-sector</t>
  </si>
  <si>
    <t>Sector/Sub-sector</t>
  </si>
  <si>
    <t>Net Commitments
(US$M)</t>
  </si>
  <si>
    <t>Increase
(Decrease)</t>
  </si>
  <si>
    <t>CY 2012</t>
  </si>
  <si>
    <t>(US$M)</t>
  </si>
  <si>
    <t>(%)</t>
  </si>
  <si>
    <t>Agriculture, Natural Resources and Agrarian Reform</t>
  </si>
  <si>
    <t xml:space="preserve">        Agriculture and Agrarian Reform</t>
  </si>
  <si>
    <t xml:space="preserve">        Environment and Natural Resources</t>
  </si>
  <si>
    <t>Infrastructure</t>
  </si>
  <si>
    <t xml:space="preserve">        Energy, Power and Electrification</t>
  </si>
  <si>
    <t xml:space="preserve">        Social Infrastructure</t>
  </si>
  <si>
    <t xml:space="preserve">        Transportation</t>
  </si>
  <si>
    <t xml:space="preserve">        Urban Infrastructure</t>
  </si>
  <si>
    <t xml:space="preserve">        Water Resources</t>
  </si>
  <si>
    <t>Industry, Trade and Tourism</t>
  </si>
  <si>
    <t>Governance and Institutions Development</t>
  </si>
  <si>
    <t xml:space="preserve">        Economic Governance</t>
  </si>
  <si>
    <t xml:space="preserve">        Political Governance</t>
  </si>
  <si>
    <t>Social Reform and Community Development</t>
  </si>
  <si>
    <t xml:space="preserve">        Shelter and Urban Development</t>
  </si>
  <si>
    <t xml:space="preserve">        Education and Manpower</t>
  </si>
  <si>
    <t xml:space="preserve">        Health, Population and Nutrition</t>
  </si>
  <si>
    <t xml:space="preserve">        Social Welfare and Community Development</t>
  </si>
  <si>
    <t>Grand Total</t>
  </si>
  <si>
    <t>* Exchange Rates Used:</t>
  </si>
  <si>
    <t>2012 : 1US$ = ¥80.6452</t>
  </si>
  <si>
    <t>CY 2013</t>
  </si>
  <si>
    <t>CY 2013 ODA Portfolio Review</t>
  </si>
  <si>
    <t>(CY 2012 vs. CY 2013)</t>
  </si>
  <si>
    <t>2013: 1US$ = ¥100.334</t>
  </si>
  <si>
    <t>NEDA-Monitoring and Evaluation Staff</t>
  </si>
  <si>
    <t>Annex 2-E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</si>
</sst>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/>
    <xf numFmtId="0" fontId="3" fillId="2" borderId="0" xfId="1" applyFont="1" applyFill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9" fontId="4" fillId="2" borderId="0" xfId="2" applyFont="1" applyFill="1"/>
    <xf numFmtId="9" fontId="3" fillId="2" borderId="0" xfId="2" applyFont="1" applyFill="1"/>
    <xf numFmtId="164" fontId="3" fillId="2" borderId="0" xfId="1" applyNumberFormat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2" borderId="1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4" fillId="2" borderId="5" xfId="1" applyFont="1" applyFill="1" applyBorder="1" applyAlignment="1">
      <alignment horizontal="left"/>
    </xf>
    <xf numFmtId="40" fontId="4" fillId="2" borderId="9" xfId="3" applyNumberFormat="1" applyFont="1" applyFill="1" applyBorder="1" applyAlignment="1">
      <alignment horizontal="center"/>
    </xf>
    <xf numFmtId="39" fontId="4" fillId="2" borderId="9" xfId="3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/>
    </xf>
    <xf numFmtId="40" fontId="3" fillId="2" borderId="9" xfId="3" applyNumberFormat="1" applyFont="1" applyFill="1" applyBorder="1" applyAlignment="1">
      <alignment horizontal="center"/>
    </xf>
    <xf numFmtId="39" fontId="3" fillId="2" borderId="9" xfId="3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0" fontId="3" fillId="2" borderId="9" xfId="1" applyNumberFormat="1" applyFont="1" applyFill="1" applyBorder="1" applyAlignment="1">
      <alignment horizontal="center"/>
    </xf>
    <xf numFmtId="0" fontId="4" fillId="2" borderId="0" xfId="1" applyFont="1" applyFill="1"/>
    <xf numFmtId="0" fontId="4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40" fontId="3" fillId="2" borderId="10" xfId="1" applyNumberFormat="1" applyFont="1" applyFill="1" applyBorder="1" applyAlignment="1">
      <alignment horizontal="center"/>
    </xf>
    <xf numFmtId="39" fontId="3" fillId="2" borderId="1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40" fontId="3" fillId="2" borderId="0" xfId="1" applyNumberFormat="1" applyFont="1" applyFill="1"/>
    <xf numFmtId="39" fontId="3" fillId="2" borderId="0" xfId="1" applyNumberFormat="1" applyFont="1" applyFill="1" applyAlignment="1">
      <alignment horizontal="center"/>
    </xf>
    <xf numFmtId="39" fontId="3" fillId="2" borderId="0" xfId="1" applyNumberFormat="1" applyFont="1" applyFill="1"/>
    <xf numFmtId="0" fontId="4" fillId="3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</cellXfs>
  <cellStyles count="22">
    <cellStyle name="Comma 2" xfId="4"/>
    <cellStyle name="Comma 2 2" xfId="3"/>
    <cellStyle name="Comma 2 3" xfId="5"/>
    <cellStyle name="Comma 3" xfId="6"/>
    <cellStyle name="Comma 4" xfId="7"/>
    <cellStyle name="Comma 5" xfId="8"/>
    <cellStyle name="Comma 6" xfId="9"/>
    <cellStyle name="Normal" xfId="0" builtinId="0"/>
    <cellStyle name="Normal 10" xfId="10"/>
    <cellStyle name="Normal 2" xfId="1"/>
    <cellStyle name="Normal 2 2" xfId="11"/>
    <cellStyle name="Normal 2 3" xfId="12"/>
    <cellStyle name="Normal 2 3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"/>
    <cellStyle name="Percent 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A/Desktop/CY%202010%20ODA%20Review%20Final%20Report/CY%202010%20ODA%20Report%20(doc%20files)/CY%202010%20ODA%20Review%20Annexes%20(26%20June%202011)/Annex%203-A%20List%20of%20Active%20ODA%20Lo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SheetLayoutView="100" workbookViewId="0">
      <selection activeCell="D6" sqref="D6"/>
    </sheetView>
  </sheetViews>
  <sheetFormatPr defaultRowHeight="13.5"/>
  <cols>
    <col min="1" max="1" width="51.28515625" style="1" customWidth="1"/>
    <col min="2" max="5" width="15.7109375" style="1" customWidth="1"/>
    <col min="6" max="256" width="9.140625" style="1"/>
    <col min="257" max="257" width="51.28515625" style="1" customWidth="1"/>
    <col min="258" max="261" width="15.7109375" style="1" customWidth="1"/>
    <col min="262" max="512" width="9.140625" style="1"/>
    <col min="513" max="513" width="51.28515625" style="1" customWidth="1"/>
    <col min="514" max="517" width="15.7109375" style="1" customWidth="1"/>
    <col min="518" max="768" width="9.140625" style="1"/>
    <col min="769" max="769" width="51.28515625" style="1" customWidth="1"/>
    <col min="770" max="773" width="15.7109375" style="1" customWidth="1"/>
    <col min="774" max="1024" width="9.140625" style="1"/>
    <col min="1025" max="1025" width="51.28515625" style="1" customWidth="1"/>
    <col min="1026" max="1029" width="15.7109375" style="1" customWidth="1"/>
    <col min="1030" max="1280" width="9.140625" style="1"/>
    <col min="1281" max="1281" width="51.28515625" style="1" customWidth="1"/>
    <col min="1282" max="1285" width="15.7109375" style="1" customWidth="1"/>
    <col min="1286" max="1536" width="9.140625" style="1"/>
    <col min="1537" max="1537" width="51.28515625" style="1" customWidth="1"/>
    <col min="1538" max="1541" width="15.7109375" style="1" customWidth="1"/>
    <col min="1542" max="1792" width="9.140625" style="1"/>
    <col min="1793" max="1793" width="51.28515625" style="1" customWidth="1"/>
    <col min="1794" max="1797" width="15.7109375" style="1" customWidth="1"/>
    <col min="1798" max="2048" width="9.140625" style="1"/>
    <col min="2049" max="2049" width="51.28515625" style="1" customWidth="1"/>
    <col min="2050" max="2053" width="15.7109375" style="1" customWidth="1"/>
    <col min="2054" max="2304" width="9.140625" style="1"/>
    <col min="2305" max="2305" width="51.28515625" style="1" customWidth="1"/>
    <col min="2306" max="2309" width="15.7109375" style="1" customWidth="1"/>
    <col min="2310" max="2560" width="9.140625" style="1"/>
    <col min="2561" max="2561" width="51.28515625" style="1" customWidth="1"/>
    <col min="2562" max="2565" width="15.7109375" style="1" customWidth="1"/>
    <col min="2566" max="2816" width="9.140625" style="1"/>
    <col min="2817" max="2817" width="51.28515625" style="1" customWidth="1"/>
    <col min="2818" max="2821" width="15.7109375" style="1" customWidth="1"/>
    <col min="2822" max="3072" width="9.140625" style="1"/>
    <col min="3073" max="3073" width="51.28515625" style="1" customWidth="1"/>
    <col min="3074" max="3077" width="15.7109375" style="1" customWidth="1"/>
    <col min="3078" max="3328" width="9.140625" style="1"/>
    <col min="3329" max="3329" width="51.28515625" style="1" customWidth="1"/>
    <col min="3330" max="3333" width="15.7109375" style="1" customWidth="1"/>
    <col min="3334" max="3584" width="9.140625" style="1"/>
    <col min="3585" max="3585" width="51.28515625" style="1" customWidth="1"/>
    <col min="3586" max="3589" width="15.7109375" style="1" customWidth="1"/>
    <col min="3590" max="3840" width="9.140625" style="1"/>
    <col min="3841" max="3841" width="51.28515625" style="1" customWidth="1"/>
    <col min="3842" max="3845" width="15.7109375" style="1" customWidth="1"/>
    <col min="3846" max="4096" width="9.140625" style="1"/>
    <col min="4097" max="4097" width="51.28515625" style="1" customWidth="1"/>
    <col min="4098" max="4101" width="15.7109375" style="1" customWidth="1"/>
    <col min="4102" max="4352" width="9.140625" style="1"/>
    <col min="4353" max="4353" width="51.28515625" style="1" customWidth="1"/>
    <col min="4354" max="4357" width="15.7109375" style="1" customWidth="1"/>
    <col min="4358" max="4608" width="9.140625" style="1"/>
    <col min="4609" max="4609" width="51.28515625" style="1" customWidth="1"/>
    <col min="4610" max="4613" width="15.7109375" style="1" customWidth="1"/>
    <col min="4614" max="4864" width="9.140625" style="1"/>
    <col min="4865" max="4865" width="51.28515625" style="1" customWidth="1"/>
    <col min="4866" max="4869" width="15.7109375" style="1" customWidth="1"/>
    <col min="4870" max="5120" width="9.140625" style="1"/>
    <col min="5121" max="5121" width="51.28515625" style="1" customWidth="1"/>
    <col min="5122" max="5125" width="15.7109375" style="1" customWidth="1"/>
    <col min="5126" max="5376" width="9.140625" style="1"/>
    <col min="5377" max="5377" width="51.28515625" style="1" customWidth="1"/>
    <col min="5378" max="5381" width="15.7109375" style="1" customWidth="1"/>
    <col min="5382" max="5632" width="9.140625" style="1"/>
    <col min="5633" max="5633" width="51.28515625" style="1" customWidth="1"/>
    <col min="5634" max="5637" width="15.7109375" style="1" customWidth="1"/>
    <col min="5638" max="5888" width="9.140625" style="1"/>
    <col min="5889" max="5889" width="51.28515625" style="1" customWidth="1"/>
    <col min="5890" max="5893" width="15.7109375" style="1" customWidth="1"/>
    <col min="5894" max="6144" width="9.140625" style="1"/>
    <col min="6145" max="6145" width="51.28515625" style="1" customWidth="1"/>
    <col min="6146" max="6149" width="15.7109375" style="1" customWidth="1"/>
    <col min="6150" max="6400" width="9.140625" style="1"/>
    <col min="6401" max="6401" width="51.28515625" style="1" customWidth="1"/>
    <col min="6402" max="6405" width="15.7109375" style="1" customWidth="1"/>
    <col min="6406" max="6656" width="9.140625" style="1"/>
    <col min="6657" max="6657" width="51.28515625" style="1" customWidth="1"/>
    <col min="6658" max="6661" width="15.7109375" style="1" customWidth="1"/>
    <col min="6662" max="6912" width="9.140625" style="1"/>
    <col min="6913" max="6913" width="51.28515625" style="1" customWidth="1"/>
    <col min="6914" max="6917" width="15.7109375" style="1" customWidth="1"/>
    <col min="6918" max="7168" width="9.140625" style="1"/>
    <col min="7169" max="7169" width="51.28515625" style="1" customWidth="1"/>
    <col min="7170" max="7173" width="15.7109375" style="1" customWidth="1"/>
    <col min="7174" max="7424" width="9.140625" style="1"/>
    <col min="7425" max="7425" width="51.28515625" style="1" customWidth="1"/>
    <col min="7426" max="7429" width="15.7109375" style="1" customWidth="1"/>
    <col min="7430" max="7680" width="9.140625" style="1"/>
    <col min="7681" max="7681" width="51.28515625" style="1" customWidth="1"/>
    <col min="7682" max="7685" width="15.7109375" style="1" customWidth="1"/>
    <col min="7686" max="7936" width="9.140625" style="1"/>
    <col min="7937" max="7937" width="51.28515625" style="1" customWidth="1"/>
    <col min="7938" max="7941" width="15.7109375" style="1" customWidth="1"/>
    <col min="7942" max="8192" width="9.140625" style="1"/>
    <col min="8193" max="8193" width="51.28515625" style="1" customWidth="1"/>
    <col min="8194" max="8197" width="15.7109375" style="1" customWidth="1"/>
    <col min="8198" max="8448" width="9.140625" style="1"/>
    <col min="8449" max="8449" width="51.28515625" style="1" customWidth="1"/>
    <col min="8450" max="8453" width="15.7109375" style="1" customWidth="1"/>
    <col min="8454" max="8704" width="9.140625" style="1"/>
    <col min="8705" max="8705" width="51.28515625" style="1" customWidth="1"/>
    <col min="8706" max="8709" width="15.7109375" style="1" customWidth="1"/>
    <col min="8710" max="8960" width="9.140625" style="1"/>
    <col min="8961" max="8961" width="51.28515625" style="1" customWidth="1"/>
    <col min="8962" max="8965" width="15.7109375" style="1" customWidth="1"/>
    <col min="8966" max="9216" width="9.140625" style="1"/>
    <col min="9217" max="9217" width="51.28515625" style="1" customWidth="1"/>
    <col min="9218" max="9221" width="15.7109375" style="1" customWidth="1"/>
    <col min="9222" max="9472" width="9.140625" style="1"/>
    <col min="9473" max="9473" width="51.28515625" style="1" customWidth="1"/>
    <col min="9474" max="9477" width="15.7109375" style="1" customWidth="1"/>
    <col min="9478" max="9728" width="9.140625" style="1"/>
    <col min="9729" max="9729" width="51.28515625" style="1" customWidth="1"/>
    <col min="9730" max="9733" width="15.7109375" style="1" customWidth="1"/>
    <col min="9734" max="9984" width="9.140625" style="1"/>
    <col min="9985" max="9985" width="51.28515625" style="1" customWidth="1"/>
    <col min="9986" max="9989" width="15.7109375" style="1" customWidth="1"/>
    <col min="9990" max="10240" width="9.140625" style="1"/>
    <col min="10241" max="10241" width="51.28515625" style="1" customWidth="1"/>
    <col min="10242" max="10245" width="15.7109375" style="1" customWidth="1"/>
    <col min="10246" max="10496" width="9.140625" style="1"/>
    <col min="10497" max="10497" width="51.28515625" style="1" customWidth="1"/>
    <col min="10498" max="10501" width="15.7109375" style="1" customWidth="1"/>
    <col min="10502" max="10752" width="9.140625" style="1"/>
    <col min="10753" max="10753" width="51.28515625" style="1" customWidth="1"/>
    <col min="10754" max="10757" width="15.7109375" style="1" customWidth="1"/>
    <col min="10758" max="11008" width="9.140625" style="1"/>
    <col min="11009" max="11009" width="51.28515625" style="1" customWidth="1"/>
    <col min="11010" max="11013" width="15.7109375" style="1" customWidth="1"/>
    <col min="11014" max="11264" width="9.140625" style="1"/>
    <col min="11265" max="11265" width="51.28515625" style="1" customWidth="1"/>
    <col min="11266" max="11269" width="15.7109375" style="1" customWidth="1"/>
    <col min="11270" max="11520" width="9.140625" style="1"/>
    <col min="11521" max="11521" width="51.28515625" style="1" customWidth="1"/>
    <col min="11522" max="11525" width="15.7109375" style="1" customWidth="1"/>
    <col min="11526" max="11776" width="9.140625" style="1"/>
    <col min="11777" max="11777" width="51.28515625" style="1" customWidth="1"/>
    <col min="11778" max="11781" width="15.7109375" style="1" customWidth="1"/>
    <col min="11782" max="12032" width="9.140625" style="1"/>
    <col min="12033" max="12033" width="51.28515625" style="1" customWidth="1"/>
    <col min="12034" max="12037" width="15.7109375" style="1" customWidth="1"/>
    <col min="12038" max="12288" width="9.140625" style="1"/>
    <col min="12289" max="12289" width="51.28515625" style="1" customWidth="1"/>
    <col min="12290" max="12293" width="15.7109375" style="1" customWidth="1"/>
    <col min="12294" max="12544" width="9.140625" style="1"/>
    <col min="12545" max="12545" width="51.28515625" style="1" customWidth="1"/>
    <col min="12546" max="12549" width="15.7109375" style="1" customWidth="1"/>
    <col min="12550" max="12800" width="9.140625" style="1"/>
    <col min="12801" max="12801" width="51.28515625" style="1" customWidth="1"/>
    <col min="12802" max="12805" width="15.7109375" style="1" customWidth="1"/>
    <col min="12806" max="13056" width="9.140625" style="1"/>
    <col min="13057" max="13057" width="51.28515625" style="1" customWidth="1"/>
    <col min="13058" max="13061" width="15.7109375" style="1" customWidth="1"/>
    <col min="13062" max="13312" width="9.140625" style="1"/>
    <col min="13313" max="13313" width="51.28515625" style="1" customWidth="1"/>
    <col min="13314" max="13317" width="15.7109375" style="1" customWidth="1"/>
    <col min="13318" max="13568" width="9.140625" style="1"/>
    <col min="13569" max="13569" width="51.28515625" style="1" customWidth="1"/>
    <col min="13570" max="13573" width="15.7109375" style="1" customWidth="1"/>
    <col min="13574" max="13824" width="9.140625" style="1"/>
    <col min="13825" max="13825" width="51.28515625" style="1" customWidth="1"/>
    <col min="13826" max="13829" width="15.7109375" style="1" customWidth="1"/>
    <col min="13830" max="14080" width="9.140625" style="1"/>
    <col min="14081" max="14081" width="51.28515625" style="1" customWidth="1"/>
    <col min="14082" max="14085" width="15.7109375" style="1" customWidth="1"/>
    <col min="14086" max="14336" width="9.140625" style="1"/>
    <col min="14337" max="14337" width="51.28515625" style="1" customWidth="1"/>
    <col min="14338" max="14341" width="15.7109375" style="1" customWidth="1"/>
    <col min="14342" max="14592" width="9.140625" style="1"/>
    <col min="14593" max="14593" width="51.28515625" style="1" customWidth="1"/>
    <col min="14594" max="14597" width="15.7109375" style="1" customWidth="1"/>
    <col min="14598" max="14848" width="9.140625" style="1"/>
    <col min="14849" max="14849" width="51.28515625" style="1" customWidth="1"/>
    <col min="14850" max="14853" width="15.7109375" style="1" customWidth="1"/>
    <col min="14854" max="15104" width="9.140625" style="1"/>
    <col min="15105" max="15105" width="51.28515625" style="1" customWidth="1"/>
    <col min="15106" max="15109" width="15.7109375" style="1" customWidth="1"/>
    <col min="15110" max="15360" width="9.140625" style="1"/>
    <col min="15361" max="15361" width="51.28515625" style="1" customWidth="1"/>
    <col min="15362" max="15365" width="15.7109375" style="1" customWidth="1"/>
    <col min="15366" max="15616" width="9.140625" style="1"/>
    <col min="15617" max="15617" width="51.28515625" style="1" customWidth="1"/>
    <col min="15618" max="15621" width="15.7109375" style="1" customWidth="1"/>
    <col min="15622" max="15872" width="9.140625" style="1"/>
    <col min="15873" max="15873" width="51.28515625" style="1" customWidth="1"/>
    <col min="15874" max="15877" width="15.7109375" style="1" customWidth="1"/>
    <col min="15878" max="16128" width="9.140625" style="1"/>
    <col min="16129" max="16129" width="51.28515625" style="1" customWidth="1"/>
    <col min="16130" max="16133" width="15.7109375" style="1" customWidth="1"/>
    <col min="16134" max="16384" width="9.140625" style="1"/>
  </cols>
  <sheetData>
    <row r="1" spans="1:9">
      <c r="E1" s="2" t="s">
        <v>34</v>
      </c>
    </row>
    <row r="2" spans="1:9">
      <c r="A2" s="40" t="s">
        <v>30</v>
      </c>
      <c r="B2" s="40"/>
      <c r="C2" s="40"/>
      <c r="D2" s="40"/>
      <c r="E2" s="40"/>
    </row>
    <row r="3" spans="1:9">
      <c r="A3" s="40" t="s">
        <v>0</v>
      </c>
      <c r="B3" s="40"/>
      <c r="C3" s="40"/>
      <c r="D3" s="40"/>
      <c r="E3" s="40"/>
      <c r="F3" s="3"/>
    </row>
    <row r="4" spans="1:9">
      <c r="A4" s="40" t="s">
        <v>1</v>
      </c>
      <c r="B4" s="40"/>
      <c r="C4" s="40"/>
      <c r="D4" s="40"/>
      <c r="E4" s="40"/>
    </row>
    <row r="5" spans="1:9">
      <c r="A5" s="40" t="s">
        <v>31</v>
      </c>
      <c r="B5" s="40"/>
      <c r="C5" s="40"/>
      <c r="D5" s="40"/>
      <c r="E5" s="40"/>
    </row>
    <row r="6" spans="1:9">
      <c r="A6" s="4"/>
      <c r="B6" s="4"/>
      <c r="C6" s="4"/>
      <c r="D6" s="4"/>
      <c r="E6" s="4"/>
    </row>
    <row r="7" spans="1:9" ht="25.5">
      <c r="A7" s="36" t="s">
        <v>2</v>
      </c>
      <c r="B7" s="38" t="s">
        <v>3</v>
      </c>
      <c r="C7" s="39"/>
      <c r="D7" s="5" t="s">
        <v>4</v>
      </c>
      <c r="E7" s="33" t="s">
        <v>4</v>
      </c>
      <c r="G7" s="6"/>
      <c r="H7" s="7"/>
      <c r="I7" s="8"/>
    </row>
    <row r="8" spans="1:9" ht="12.2" customHeight="1">
      <c r="A8" s="37"/>
      <c r="B8" s="9" t="s">
        <v>5</v>
      </c>
      <c r="C8" s="10" t="s">
        <v>29</v>
      </c>
      <c r="D8" s="11" t="s">
        <v>6</v>
      </c>
      <c r="E8" s="12" t="s">
        <v>7</v>
      </c>
      <c r="G8" s="6"/>
      <c r="H8" s="7"/>
    </row>
    <row r="9" spans="1:9">
      <c r="A9" s="13"/>
      <c r="B9" s="14"/>
      <c r="C9" s="14"/>
      <c r="D9" s="15"/>
      <c r="E9" s="15"/>
    </row>
    <row r="10" spans="1:9">
      <c r="A10" s="16" t="s">
        <v>8</v>
      </c>
      <c r="B10" s="17">
        <f>SUM(B11:B12)</f>
        <v>1495.2600000000002</v>
      </c>
      <c r="C10" s="17">
        <f>SUM(C11:C12)</f>
        <v>1392.77</v>
      </c>
      <c r="D10" s="18">
        <f t="shared" ref="D10:D20" si="0">(C10-B10)</f>
        <v>-102.49000000000024</v>
      </c>
      <c r="E10" s="18">
        <f t="shared" ref="E10:E16" si="1">(C10-B10)/B10*100</f>
        <v>-6.8543263378944275</v>
      </c>
    </row>
    <row r="11" spans="1:9">
      <c r="A11" s="19" t="s">
        <v>9</v>
      </c>
      <c r="B11" s="20">
        <v>1160.6400000000001</v>
      </c>
      <c r="C11" s="20">
        <f>145.59+651+207.88</f>
        <v>1004.47</v>
      </c>
      <c r="D11" s="21">
        <f>(C11-B11)</f>
        <v>-156.17000000000007</v>
      </c>
      <c r="E11" s="21">
        <f t="shared" si="1"/>
        <v>-13.455507306313763</v>
      </c>
    </row>
    <row r="12" spans="1:9">
      <c r="A12" s="19" t="s">
        <v>10</v>
      </c>
      <c r="B12" s="20">
        <v>334.62</v>
      </c>
      <c r="C12" s="20">
        <v>388.3</v>
      </c>
      <c r="D12" s="21">
        <f t="shared" si="0"/>
        <v>53.680000000000007</v>
      </c>
      <c r="E12" s="21">
        <f t="shared" si="1"/>
        <v>16.042077580539122</v>
      </c>
    </row>
    <row r="13" spans="1:9">
      <c r="A13" s="16" t="s">
        <v>11</v>
      </c>
      <c r="B13" s="17">
        <f>SUM(B14:B18)</f>
        <v>5185.99</v>
      </c>
      <c r="C13" s="17">
        <f>SUM(C14:C18)</f>
        <v>5173.41</v>
      </c>
      <c r="D13" s="18">
        <f t="shared" si="0"/>
        <v>-12.579999999999927</v>
      </c>
      <c r="E13" s="18">
        <f t="shared" si="1"/>
        <v>-0.2425766343552519</v>
      </c>
    </row>
    <row r="14" spans="1:9">
      <c r="A14" s="19" t="s">
        <v>12</v>
      </c>
      <c r="B14" s="20">
        <v>97.03</v>
      </c>
      <c r="C14" s="20">
        <v>455.97</v>
      </c>
      <c r="D14" s="21">
        <f>(C14-B14)</f>
        <v>358.94000000000005</v>
      </c>
      <c r="E14" s="21">
        <f t="shared" si="1"/>
        <v>369.92682675461202</v>
      </c>
    </row>
    <row r="15" spans="1:9">
      <c r="A15" s="19" t="s">
        <v>13</v>
      </c>
      <c r="B15" s="20">
        <f>874.84+50</f>
        <v>924.84</v>
      </c>
      <c r="C15" s="20">
        <v>652.29999999999995</v>
      </c>
      <c r="D15" s="21">
        <f t="shared" si="0"/>
        <v>-272.54000000000008</v>
      </c>
      <c r="E15" s="21">
        <f t="shared" si="1"/>
        <v>-29.468881103758491</v>
      </c>
    </row>
    <row r="16" spans="1:9">
      <c r="A16" s="19" t="s">
        <v>14</v>
      </c>
      <c r="B16" s="20">
        <f>2774.75+62</f>
        <v>2836.75</v>
      </c>
      <c r="C16" s="20">
        <v>2847.85</v>
      </c>
      <c r="D16" s="21">
        <f t="shared" si="0"/>
        <v>11.099999999999909</v>
      </c>
      <c r="E16" s="21">
        <f t="shared" si="1"/>
        <v>0.39129285273640285</v>
      </c>
    </row>
    <row r="17" spans="1:6">
      <c r="A17" s="19" t="s">
        <v>15</v>
      </c>
      <c r="B17" s="20">
        <v>447.16</v>
      </c>
      <c r="C17" s="20">
        <v>377.63</v>
      </c>
      <c r="D17" s="21">
        <f t="shared" si="0"/>
        <v>-69.53000000000003</v>
      </c>
      <c r="E17" s="21">
        <v>100</v>
      </c>
    </row>
    <row r="18" spans="1:6">
      <c r="A18" s="19" t="s">
        <v>16</v>
      </c>
      <c r="B18" s="20">
        <v>880.21</v>
      </c>
      <c r="C18" s="20">
        <v>839.66</v>
      </c>
      <c r="D18" s="21">
        <f t="shared" si="0"/>
        <v>-40.550000000000068</v>
      </c>
      <c r="E18" s="21">
        <f>(C18-B18)/B18*100</f>
        <v>-4.6068551822860533</v>
      </c>
    </row>
    <row r="19" spans="1:6">
      <c r="A19" s="16" t="s">
        <v>17</v>
      </c>
      <c r="B19" s="17">
        <v>115.05</v>
      </c>
      <c r="C19" s="17">
        <v>115.05</v>
      </c>
      <c r="D19" s="18">
        <f t="shared" si="0"/>
        <v>0</v>
      </c>
      <c r="E19" s="18">
        <f>(C19-B19)/B19*100</f>
        <v>0</v>
      </c>
    </row>
    <row r="20" spans="1:6">
      <c r="A20" s="16" t="s">
        <v>18</v>
      </c>
      <c r="B20" s="17">
        <f>SUM(B21:B22)</f>
        <v>332.4</v>
      </c>
      <c r="C20" s="17">
        <f>SUM(C21:C22)</f>
        <v>1338.15</v>
      </c>
      <c r="D20" s="18">
        <f t="shared" si="0"/>
        <v>1005.7500000000001</v>
      </c>
      <c r="E20" s="18">
        <f>(C20-B20)/B20*100</f>
        <v>302.57220216606504</v>
      </c>
    </row>
    <row r="21" spans="1:6">
      <c r="A21" s="19" t="s">
        <v>19</v>
      </c>
      <c r="B21" s="20">
        <v>11</v>
      </c>
      <c r="C21" s="20">
        <v>1311</v>
      </c>
      <c r="D21" s="21">
        <f>C21-B21</f>
        <v>1300</v>
      </c>
      <c r="E21" s="21">
        <v>0</v>
      </c>
    </row>
    <row r="22" spans="1:6">
      <c r="A22" s="19" t="s">
        <v>20</v>
      </c>
      <c r="B22" s="20">
        <v>321.39999999999998</v>
      </c>
      <c r="C22" s="20">
        <v>27.15</v>
      </c>
      <c r="D22" s="21">
        <f>C22-B22</f>
        <v>-294.25</v>
      </c>
      <c r="E22" s="18">
        <f t="shared" ref="E22:E27" si="2">(C22-B22)/B22*100</f>
        <v>-91.552582451773503</v>
      </c>
    </row>
    <row r="23" spans="1:6">
      <c r="A23" s="16" t="s">
        <v>21</v>
      </c>
      <c r="B23" s="17">
        <f>SUM(B25,B26,B27,B24)</f>
        <v>1692.3000000000002</v>
      </c>
      <c r="C23" s="17">
        <f>SUM(C25,C26,C27,C24)</f>
        <v>1069.6400000000001</v>
      </c>
      <c r="D23" s="18">
        <f>(C23-B23)</f>
        <v>-622.66000000000008</v>
      </c>
      <c r="E23" s="18">
        <f t="shared" si="2"/>
        <v>-36.793712698694087</v>
      </c>
    </row>
    <row r="24" spans="1:6">
      <c r="A24" s="19" t="s">
        <v>22</v>
      </c>
      <c r="B24" s="20">
        <v>0</v>
      </c>
      <c r="C24" s="20">
        <v>0</v>
      </c>
      <c r="D24" s="21">
        <f>(C24-B24)</f>
        <v>0</v>
      </c>
      <c r="E24" s="21">
        <v>0</v>
      </c>
    </row>
    <row r="25" spans="1:6">
      <c r="A25" s="19" t="s">
        <v>23</v>
      </c>
      <c r="B25" s="20">
        <v>200</v>
      </c>
      <c r="C25" s="20">
        <v>0</v>
      </c>
      <c r="D25" s="21">
        <f>(C25-B25)</f>
        <v>-200</v>
      </c>
      <c r="E25" s="21">
        <f t="shared" si="2"/>
        <v>-100</v>
      </c>
    </row>
    <row r="26" spans="1:6">
      <c r="A26" s="19" t="s">
        <v>24</v>
      </c>
      <c r="B26" s="20">
        <v>218.85</v>
      </c>
      <c r="C26" s="20">
        <v>75.52</v>
      </c>
      <c r="D26" s="21">
        <f>(C26-B26)</f>
        <v>-143.32999999999998</v>
      </c>
      <c r="E26" s="21">
        <f t="shared" si="2"/>
        <v>-65.492346355951554</v>
      </c>
    </row>
    <row r="27" spans="1:6">
      <c r="A27" s="19" t="s">
        <v>25</v>
      </c>
      <c r="B27" s="20">
        <f>923.45+350</f>
        <v>1273.45</v>
      </c>
      <c r="C27" s="20">
        <v>994.12</v>
      </c>
      <c r="D27" s="21">
        <f>(C27-B27)</f>
        <v>-279.33000000000004</v>
      </c>
      <c r="E27" s="21">
        <f t="shared" si="2"/>
        <v>-21.934901252503046</v>
      </c>
    </row>
    <row r="28" spans="1:6">
      <c r="A28" s="22"/>
      <c r="B28" s="23"/>
      <c r="C28" s="23"/>
      <c r="D28" s="18"/>
      <c r="E28" s="18"/>
      <c r="F28" s="24"/>
    </row>
    <row r="29" spans="1:6">
      <c r="A29" s="25" t="s">
        <v>26</v>
      </c>
      <c r="B29" s="17">
        <f>SUM(B10,B13,B19,B20,B23)</f>
        <v>8821</v>
      </c>
      <c r="C29" s="17">
        <f>SUM(C10,C13,C19,C20,C23)</f>
        <v>9089.02</v>
      </c>
      <c r="D29" s="17">
        <f>SUM(D10,D13,D19,D20,D23)</f>
        <v>268.01999999999987</v>
      </c>
      <c r="E29" s="17">
        <f>(D29/B29)*100</f>
        <v>3.0384310168915074</v>
      </c>
    </row>
    <row r="30" spans="1:6">
      <c r="A30" s="26"/>
      <c r="B30" s="27"/>
      <c r="C30" s="27"/>
      <c r="D30" s="28"/>
      <c r="E30" s="28"/>
    </row>
    <row r="31" spans="1:6">
      <c r="A31" s="34" t="s">
        <v>33</v>
      </c>
      <c r="C31" s="30"/>
      <c r="D31" s="31"/>
      <c r="E31" s="32"/>
    </row>
    <row r="32" spans="1:6">
      <c r="A32" s="29" t="s">
        <v>27</v>
      </c>
      <c r="D32" s="31"/>
      <c r="E32" s="32"/>
    </row>
    <row r="33" spans="1:2">
      <c r="A33" s="35" t="s">
        <v>28</v>
      </c>
      <c r="B33" s="35"/>
    </row>
    <row r="34" spans="1:2">
      <c r="A34" s="35" t="s">
        <v>32</v>
      </c>
      <c r="B34" s="35"/>
    </row>
  </sheetData>
  <mergeCells count="8">
    <mergeCell ref="A33:B33"/>
    <mergeCell ref="A34:B34"/>
    <mergeCell ref="A2:E2"/>
    <mergeCell ref="A3:E3"/>
    <mergeCell ref="A4:E4"/>
    <mergeCell ref="A5:E5"/>
    <mergeCell ref="A7:A8"/>
    <mergeCell ref="B7:C7"/>
  </mergeCells>
  <printOptions horizontalCentered="1"/>
  <pageMargins left="0.2" right="0.2" top="1" bottom="1" header="0.5" footer="0.5"/>
  <pageSetup paperSize="9" scale="85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2-E</vt:lpstr>
      <vt:lpstr>'2-E'!Print_Area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</dc:creator>
  <cp:lastModifiedBy>MLDaluddung</cp:lastModifiedBy>
  <cp:lastPrinted>2014-06-30T02:33:44Z</cp:lastPrinted>
  <dcterms:created xsi:type="dcterms:W3CDTF">2013-06-19T01:44:31Z</dcterms:created>
  <dcterms:modified xsi:type="dcterms:W3CDTF">2014-06-30T02:33:52Z</dcterms:modified>
</cp:coreProperties>
</file>