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gatdula\Dropbox\23rd ODA Review (2014)\SDAD Submissions\Annexes\"/>
    </mc:Choice>
  </mc:AlternateContent>
  <bookViews>
    <workbookView xWindow="120" yWindow="90" windowWidth="23895" windowHeight="14535"/>
  </bookViews>
  <sheets>
    <sheet name="Annex 2-A" sheetId="5" r:id="rId1"/>
    <sheet name="Annex 2-A (2)" sheetId="6" state="hidden" r:id="rId2"/>
  </sheets>
  <externalReferences>
    <externalReference r:id="rId3"/>
  </externalReferences>
  <definedNames>
    <definedName name="_xlnm._FilterDatabase" localSheetId="0" hidden="1">'Annex 2-A'!$A$5:$A$96</definedName>
    <definedName name="_xlnm._FilterDatabase" localSheetId="1" hidden="1">'Annex 2-A (2)'!$A$5:$A$96</definedName>
    <definedName name="_xlnm.Print_Titles" localSheetId="0">'Annex 2-A'!$5:$5</definedName>
    <definedName name="_xlnm.Print_Titles" localSheetId="1">'Annex 2-A (2)'!$5:$5</definedName>
  </definedNames>
  <calcPr calcId="152511"/>
</workbook>
</file>

<file path=xl/calcChain.xml><?xml version="1.0" encoding="utf-8"?>
<calcChain xmlns="http://schemas.openxmlformats.org/spreadsheetml/2006/main">
  <c r="E92" i="6" l="1"/>
  <c r="D92" i="6"/>
  <c r="C92" i="6"/>
  <c r="B92" i="6"/>
  <c r="E91" i="6"/>
  <c r="D91" i="6"/>
  <c r="C91" i="6"/>
  <c r="B91" i="6"/>
  <c r="E90" i="6"/>
  <c r="D90" i="6"/>
  <c r="C90" i="6"/>
  <c r="B90" i="6"/>
  <c r="E88" i="6"/>
  <c r="D88" i="6"/>
  <c r="C88" i="6"/>
  <c r="B88" i="6"/>
  <c r="E86" i="6"/>
  <c r="D86" i="6"/>
  <c r="C86" i="6"/>
  <c r="B86" i="6"/>
  <c r="E84" i="6"/>
  <c r="D84" i="6"/>
  <c r="C84" i="6"/>
  <c r="B84" i="6"/>
  <c r="E82" i="6"/>
  <c r="D82" i="6"/>
  <c r="C82" i="6"/>
  <c r="B82" i="6"/>
  <c r="E81" i="6"/>
  <c r="D81" i="6"/>
  <c r="C81" i="6"/>
  <c r="B81" i="6"/>
  <c r="E80" i="6"/>
  <c r="D80" i="6"/>
  <c r="C80" i="6"/>
  <c r="B80" i="6"/>
  <c r="E79" i="6"/>
  <c r="D79" i="6"/>
  <c r="C79" i="6"/>
  <c r="B79" i="6"/>
  <c r="E77" i="6"/>
  <c r="D77" i="6"/>
  <c r="C77" i="6"/>
  <c r="B77" i="6"/>
  <c r="E75" i="6"/>
  <c r="D75" i="6"/>
  <c r="C75" i="6"/>
  <c r="B75" i="6"/>
  <c r="E74" i="6"/>
  <c r="D74" i="6"/>
  <c r="C74" i="6"/>
  <c r="B74" i="6"/>
  <c r="E73" i="6"/>
  <c r="D73" i="6"/>
  <c r="C73" i="6"/>
  <c r="B73" i="6"/>
  <c r="E72" i="6"/>
  <c r="D72" i="6"/>
  <c r="C72" i="6"/>
  <c r="B72" i="6"/>
  <c r="E71" i="6"/>
  <c r="D71" i="6"/>
  <c r="C71" i="6"/>
  <c r="B71" i="6"/>
  <c r="E69" i="6"/>
  <c r="D69" i="6"/>
  <c r="C69" i="6"/>
  <c r="B69" i="6"/>
  <c r="E68" i="6"/>
  <c r="D68" i="6"/>
  <c r="C68" i="6"/>
  <c r="B68" i="6"/>
  <c r="E67" i="6"/>
  <c r="D67" i="6"/>
  <c r="C67" i="6"/>
  <c r="B67" i="6"/>
  <c r="E66" i="6"/>
  <c r="D66" i="6"/>
  <c r="C66" i="6"/>
  <c r="B66" i="6"/>
  <c r="E65" i="6"/>
  <c r="D65" i="6"/>
  <c r="C65" i="6"/>
  <c r="B65" i="6"/>
  <c r="E64" i="6"/>
  <c r="D64" i="6"/>
  <c r="C64" i="6"/>
  <c r="B64" i="6"/>
  <c r="E63" i="6"/>
  <c r="D63" i="6"/>
  <c r="C63" i="6"/>
  <c r="B63" i="6"/>
  <c r="E62" i="6"/>
  <c r="D62" i="6"/>
  <c r="C62" i="6"/>
  <c r="B62" i="6"/>
  <c r="E61" i="6"/>
  <c r="D61" i="6"/>
  <c r="C61" i="6"/>
  <c r="B61" i="6"/>
  <c r="E60" i="6"/>
  <c r="D60" i="6"/>
  <c r="C60" i="6"/>
  <c r="B60" i="6"/>
  <c r="E59" i="6"/>
  <c r="D59" i="6"/>
  <c r="C59" i="6"/>
  <c r="B59" i="6"/>
  <c r="E58" i="6"/>
  <c r="D58" i="6"/>
  <c r="C58" i="6"/>
  <c r="B58" i="6"/>
  <c r="E57" i="6"/>
  <c r="D57" i="6"/>
  <c r="C57" i="6"/>
  <c r="B57" i="6"/>
  <c r="E55" i="6"/>
  <c r="D55" i="6"/>
  <c r="C55" i="6"/>
  <c r="B55" i="6"/>
  <c r="E54" i="6"/>
  <c r="D54" i="6"/>
  <c r="C54" i="6"/>
  <c r="B54" i="6"/>
  <c r="E53" i="6"/>
  <c r="D53" i="6"/>
  <c r="C53" i="6"/>
  <c r="B53" i="6"/>
  <c r="E52" i="6"/>
  <c r="D52" i="6"/>
  <c r="C52" i="6"/>
  <c r="B52" i="6"/>
  <c r="E51" i="6"/>
  <c r="D51" i="6"/>
  <c r="C51" i="6"/>
  <c r="B51" i="6"/>
  <c r="E50" i="6"/>
  <c r="D50" i="6"/>
  <c r="C50" i="6"/>
  <c r="B50" i="6"/>
  <c r="E49" i="6"/>
  <c r="D49" i="6"/>
  <c r="C49" i="6"/>
  <c r="B49" i="6"/>
  <c r="E47" i="6"/>
  <c r="D47" i="6"/>
  <c r="C47" i="6"/>
  <c r="B47" i="6"/>
  <c r="E45" i="6"/>
  <c r="D45" i="6"/>
  <c r="C45" i="6"/>
  <c r="B45" i="6"/>
  <c r="E44" i="6"/>
  <c r="D44" i="6"/>
  <c r="C44" i="6"/>
  <c r="B44" i="6"/>
  <c r="E43" i="6"/>
  <c r="D43" i="6"/>
  <c r="C43" i="6"/>
  <c r="B43" i="6"/>
  <c r="E42" i="6"/>
  <c r="D42" i="6"/>
  <c r="C42" i="6"/>
  <c r="B42" i="6"/>
  <c r="E41" i="6"/>
  <c r="D41" i="6"/>
  <c r="C41" i="6"/>
  <c r="B41" i="6"/>
  <c r="E40" i="6"/>
  <c r="D40" i="6"/>
  <c r="C40" i="6"/>
  <c r="B40" i="6"/>
  <c r="E39" i="6"/>
  <c r="D39" i="6"/>
  <c r="C39" i="6"/>
  <c r="B39" i="6"/>
  <c r="E38" i="6"/>
  <c r="D38" i="6"/>
  <c r="C38" i="6"/>
  <c r="B38" i="6"/>
  <c r="E36" i="6"/>
  <c r="D36" i="6"/>
  <c r="C36" i="6"/>
  <c r="B36" i="6"/>
  <c r="E35" i="6"/>
  <c r="D35" i="6"/>
  <c r="C35" i="6"/>
  <c r="B35" i="6"/>
  <c r="E33" i="6"/>
  <c r="D33" i="6"/>
  <c r="C33" i="6"/>
  <c r="B33" i="6"/>
  <c r="E31" i="6"/>
  <c r="D31" i="6"/>
  <c r="C31" i="6"/>
  <c r="B31" i="6"/>
  <c r="E29" i="6"/>
  <c r="D29" i="6"/>
  <c r="C29" i="6"/>
  <c r="B29" i="6"/>
  <c r="E28" i="6"/>
  <c r="D28" i="6"/>
  <c r="C28" i="6"/>
  <c r="B28" i="6"/>
  <c r="E27" i="6"/>
  <c r="D27" i="6"/>
  <c r="C27" i="6"/>
  <c r="B27" i="6"/>
  <c r="E26" i="6"/>
  <c r="D26" i="6"/>
  <c r="C26" i="6"/>
  <c r="B26" i="6"/>
  <c r="E25" i="6"/>
  <c r="D25" i="6"/>
  <c r="C25" i="6"/>
  <c r="B25" i="6"/>
  <c r="E23" i="6"/>
  <c r="D23" i="6"/>
  <c r="C23" i="6"/>
  <c r="B23" i="6"/>
  <c r="E22" i="6"/>
  <c r="D22" i="6"/>
  <c r="C22" i="6"/>
  <c r="B22" i="6"/>
  <c r="E21" i="6"/>
  <c r="D21" i="6"/>
  <c r="C21" i="6"/>
  <c r="B21" i="6"/>
  <c r="E20" i="6"/>
  <c r="D20" i="6"/>
  <c r="C20" i="6"/>
  <c r="B20" i="6"/>
  <c r="E18" i="6"/>
  <c r="D18" i="6"/>
  <c r="C18" i="6"/>
  <c r="B18" i="6"/>
  <c r="E17" i="6"/>
  <c r="D17" i="6"/>
  <c r="C17" i="6"/>
  <c r="B17" i="6"/>
  <c r="E16" i="6"/>
  <c r="D16" i="6"/>
  <c r="C16" i="6"/>
  <c r="B16" i="6"/>
  <c r="E15" i="6"/>
  <c r="D15" i="6"/>
  <c r="C15" i="6"/>
  <c r="B15" i="6"/>
  <c r="E14" i="6"/>
  <c r="D14" i="6"/>
  <c r="C14" i="6"/>
  <c r="B14" i="6"/>
  <c r="E12" i="6"/>
  <c r="D12" i="6"/>
  <c r="C12" i="6"/>
  <c r="B12" i="6"/>
  <c r="E11" i="6"/>
  <c r="D11" i="6"/>
  <c r="C11" i="6"/>
  <c r="B11" i="6"/>
  <c r="E10" i="6"/>
  <c r="D10" i="6"/>
  <c r="C10" i="6"/>
  <c r="B10" i="6"/>
  <c r="E9" i="6"/>
  <c r="D9" i="6"/>
  <c r="C9" i="6"/>
  <c r="B9" i="6"/>
  <c r="E7" i="6"/>
  <c r="D7" i="6"/>
  <c r="C7" i="6"/>
  <c r="B7" i="6"/>
  <c r="F7" i="6" l="1"/>
  <c r="F9" i="6"/>
  <c r="F10" i="6"/>
  <c r="F11" i="6"/>
  <c r="F12" i="6"/>
  <c r="F14" i="6"/>
  <c r="F15" i="6"/>
  <c r="F16" i="6"/>
  <c r="F17" i="6"/>
  <c r="F18" i="6"/>
  <c r="F20" i="6"/>
  <c r="F21" i="6"/>
  <c r="F22" i="6"/>
  <c r="F23" i="6"/>
  <c r="F25" i="6"/>
  <c r="F26" i="6"/>
  <c r="F27" i="6"/>
  <c r="F28" i="6"/>
  <c r="F29" i="6"/>
  <c r="F31" i="6"/>
  <c r="F33" i="6"/>
  <c r="F35" i="6"/>
  <c r="F36" i="6"/>
  <c r="F38" i="6"/>
  <c r="F39" i="6"/>
  <c r="F40" i="6"/>
  <c r="F41" i="6"/>
  <c r="F42" i="6"/>
  <c r="F43" i="6"/>
  <c r="F44" i="6"/>
  <c r="F45" i="6"/>
  <c r="F47" i="6"/>
  <c r="F49" i="6"/>
  <c r="F50" i="6"/>
  <c r="F51" i="6"/>
  <c r="F52" i="6"/>
  <c r="F53" i="6"/>
  <c r="F54" i="6"/>
  <c r="F55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1" i="6"/>
  <c r="F72" i="6"/>
  <c r="F73" i="6"/>
  <c r="F74" i="6"/>
  <c r="F75" i="6"/>
  <c r="F77" i="6"/>
  <c r="F79" i="6"/>
  <c r="F80" i="6"/>
  <c r="F81" i="6"/>
  <c r="F82" i="6"/>
  <c r="F84" i="6"/>
  <c r="F86" i="6"/>
  <c r="F88" i="6"/>
  <c r="F90" i="6"/>
  <c r="F91" i="6"/>
  <c r="F92" i="6"/>
</calcChain>
</file>

<file path=xl/sharedStrings.xml><?xml version="1.0" encoding="utf-8"?>
<sst xmlns="http://schemas.openxmlformats.org/spreadsheetml/2006/main" count="192" uniqueCount="100">
  <si>
    <t>Third Philippines Development Policy Loan to Foster More Inclusive Growth (DPL 3)</t>
  </si>
  <si>
    <t>DOF</t>
  </si>
  <si>
    <t>Social Protection Support Project</t>
  </si>
  <si>
    <t>DSWD</t>
  </si>
  <si>
    <t>Emergency Assistance for Relief and Recovery from Typhoon Yolanda</t>
  </si>
  <si>
    <t>Local Government Finance and Fiscal Decentralization Reform Program Subprogram 1</t>
  </si>
  <si>
    <t>Development Policy Support Program-Investment Climate</t>
  </si>
  <si>
    <t>Post Disaster Stand-by Loan</t>
  </si>
  <si>
    <t>Rapid Food Production Enhancement Programme</t>
  </si>
  <si>
    <t>DA</t>
  </si>
  <si>
    <t>Second Development Policy Loan to Foster More Inclusive Growth</t>
  </si>
  <si>
    <t>Social Welfare and Development Reform</t>
  </si>
  <si>
    <t>Social Welfare and Development Reform Project (Additional Financing)</t>
  </si>
  <si>
    <t>Learning, Equity, and Accountability Program Support (LEAPS)</t>
  </si>
  <si>
    <t>DepEd</t>
  </si>
  <si>
    <t>Disaster Risk Management Development Policy Loan with a Catastrophe Deferred Drawdown Option (CAT-DDO)</t>
  </si>
  <si>
    <t>Second Development Policy Loan to Foster More Inclusive Growth: Supplemental Financing for Post Typhoon Recovery</t>
  </si>
  <si>
    <t>Philippine Rural Development Project</t>
  </si>
  <si>
    <t>Cebu Bus Rapid Transit Project</t>
  </si>
  <si>
    <t>DOTC</t>
  </si>
  <si>
    <t>Agrarian Reform Communities Project II</t>
  </si>
  <si>
    <t>DAR</t>
  </si>
  <si>
    <t>Philippine Energy Efficiency Project</t>
  </si>
  <si>
    <t>DOE</t>
  </si>
  <si>
    <t>Integrated Natural Resources and Environmental Management Project</t>
  </si>
  <si>
    <t>DENR</t>
  </si>
  <si>
    <t>Credit for Better Health Care Project</t>
  </si>
  <si>
    <t>DBP</t>
  </si>
  <si>
    <t>Integrated Coastal Resources Management Project</t>
  </si>
  <si>
    <t>Market Transformation Thru Introduction of Energy Efficient Electric Vehicles Project</t>
  </si>
  <si>
    <t>Road Improvement and Institution Development Project</t>
  </si>
  <si>
    <t>DPWH</t>
  </si>
  <si>
    <t>KALAHI-CIDSS National Community Driven Development Program</t>
  </si>
  <si>
    <t>Bureau of Fire Protection Capability Building Program for Selected Priority Cities Project</t>
  </si>
  <si>
    <t>DILG</t>
  </si>
  <si>
    <t>Angat Water Utilization and Aqueduct Improvement Project (AWUAIP)-Phase II</t>
  </si>
  <si>
    <t>MWSS</t>
  </si>
  <si>
    <t>Tulay ng Pangulo Para sa Kaunlarang Pang-agraryo Project</t>
  </si>
  <si>
    <t>Provincial Towns Water Supply Programme III</t>
  </si>
  <si>
    <t>LWUA</t>
  </si>
  <si>
    <t>Community Based Forest and Mangrove Management Project</t>
  </si>
  <si>
    <t>Health Sector Reform Project</t>
  </si>
  <si>
    <t>DOH</t>
  </si>
  <si>
    <t>Credit Line for Energy Efficiency and Climate Protection in the Philippines (CLEECP)</t>
  </si>
  <si>
    <t>LBP</t>
  </si>
  <si>
    <t>Pinatubo Hazard Urgent Mitigation Project III</t>
  </si>
  <si>
    <t>Maritime Safety Capability Improvement Project for the Philippine Coast Guard</t>
  </si>
  <si>
    <t>New Bohol Airport Construction and Sustainable Environment Protection Project</t>
  </si>
  <si>
    <t>Capacity Enhancement of Mass Transit Systems in Metro Manila</t>
  </si>
  <si>
    <t>National Irrigation Sector Rehabilitation and Improvement Project (NISRIP)</t>
  </si>
  <si>
    <t>NIA</t>
  </si>
  <si>
    <t>Flood Risk Management Project in Cagayan River, Tagoloan River, and Imus River</t>
  </si>
  <si>
    <t>Pasig-Marikina River Channel Improvement Project Phase III</t>
  </si>
  <si>
    <t>Mindanao Sustainable Agrarian and Agriculture Development Project (MINSAAD)</t>
  </si>
  <si>
    <t>Arterial Road Bypass Project, Phase II  (ARBP II)</t>
  </si>
  <si>
    <t>Central Luzon Link Expressway Project</t>
  </si>
  <si>
    <t>Forestland Management Project</t>
  </si>
  <si>
    <t>Road Upgrading and Preservation Project</t>
  </si>
  <si>
    <t>Logistics Infrastructure Development Project</t>
  </si>
  <si>
    <t>Agriculture Credit Support Project</t>
  </si>
  <si>
    <t>Agrarian Reform Infrastructure Support Project III</t>
  </si>
  <si>
    <t>New Communications, Navigation and Surveillance/Air Traffic Management Systems Dev't</t>
  </si>
  <si>
    <t>Pasig Marikina River Channel Improvement Project (Phase II)</t>
  </si>
  <si>
    <t>Environmental Development Project</t>
  </si>
  <si>
    <t>Rural Micro-Enterprise Promotion Programme</t>
  </si>
  <si>
    <t>DTI</t>
  </si>
  <si>
    <t>Second Cordillera Highland Agricultural Resource Management Project</t>
  </si>
  <si>
    <t>Italian Assistance to the Agrarian Reform Community Development Support Program (IARCDSP)</t>
  </si>
  <si>
    <t>Laguindingan Airport Development Project</t>
  </si>
  <si>
    <t>Gapan-San Fernando-Olongapo Road Project, Phase II</t>
  </si>
  <si>
    <t>Puerto Princesa Airport Development Project</t>
  </si>
  <si>
    <t>Samar Pacific Coastal Road Project</t>
  </si>
  <si>
    <t>Jalaur River Multipurpose Irrigation Project, Phase II</t>
  </si>
  <si>
    <t>Integrated Disaster Risk Reduction and Climate Change Adaptation Measures in Low Lying Areas of Pampanga</t>
  </si>
  <si>
    <t>Bacolod-Silay Airport Access Road Project</t>
  </si>
  <si>
    <t>National Road Improvement Management Project Phase II</t>
  </si>
  <si>
    <t>Metro Manila Wastewater Management Project</t>
  </si>
  <si>
    <t>Support for Strategic Local Development and Investment Project</t>
  </si>
  <si>
    <t>Mindanao Rural Development Project-Phase 2</t>
  </si>
  <si>
    <t>Participatory Irrigation Development Project</t>
  </si>
  <si>
    <t>ARMM Social Fund (Additional Financing)</t>
  </si>
  <si>
    <t>ARG</t>
  </si>
  <si>
    <t>KALAHI-CIDSS Project (Additional Financing)</t>
  </si>
  <si>
    <t>Laguna de Bay Institutional Strengthening and Community Participation Project (LISCOP) -  Additional Financing</t>
  </si>
  <si>
    <t>LLDA</t>
  </si>
  <si>
    <t>Regional Infrastructure for Growth Project</t>
  </si>
  <si>
    <t>Land Administration &amp; Management Project Phase II</t>
  </si>
  <si>
    <t>TPC (PhPM)</t>
  </si>
  <si>
    <t>LP (PhPM)</t>
  </si>
  <si>
    <t>GP (PhPM)</t>
  </si>
  <si>
    <t>GPH (PhPM)</t>
  </si>
  <si>
    <t>Agency/Project</t>
  </si>
  <si>
    <t>Annex 2-A</t>
  </si>
  <si>
    <t>Project Costs by Agency (in PhP M)</t>
  </si>
  <si>
    <t>CY 2014 ODA Portfolio Review</t>
  </si>
  <si>
    <t>PS</t>
  </si>
  <si>
    <t xml:space="preserve">GPH </t>
  </si>
  <si>
    <t xml:space="preserve">GP </t>
  </si>
  <si>
    <t xml:space="preserve">LP </t>
  </si>
  <si>
    <t xml:space="preserve">TPC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</si>
</sst>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entury Gothic"/>
      <family val="2"/>
    </font>
    <font>
      <b/>
      <sz val="10"/>
      <name val="Century Gothic"/>
      <family val="2"/>
    </font>
    <font>
      <sz val="10"/>
      <color theme="1"/>
      <name val="Century Gothic"/>
      <family val="2"/>
    </font>
    <font>
      <b/>
      <sz val="10"/>
      <color rgb="FF000000"/>
      <name val="Century Gothic"/>
      <family val="2"/>
    </font>
    <font>
      <sz val="10"/>
      <color rgb="FF000000"/>
      <name val="Century Gothic"/>
      <family val="2"/>
    </font>
  </fonts>
  <fills count="6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9" tint="0.59999389629810485"/>
        <bgColor rgb="FFC0C0C0"/>
      </patternFill>
    </fill>
    <fill>
      <patternFill patternType="solid">
        <fgColor theme="8" tint="0.59999389629810485"/>
        <bgColor rgb="FFC0C0C0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/>
    </xf>
    <xf numFmtId="43" fontId="4" fillId="0" borderId="0" xfId="1" applyFont="1"/>
    <xf numFmtId="0" fontId="4" fillId="0" borderId="0" xfId="0" applyFont="1" applyAlignment="1">
      <alignment vertical="center"/>
    </xf>
    <xf numFmtId="0" fontId="5" fillId="4" borderId="1" xfId="0" applyFont="1" applyFill="1" applyBorder="1" applyAlignment="1" applyProtection="1">
      <alignment horizontal="center" vertical="center"/>
    </xf>
    <xf numFmtId="43" fontId="5" fillId="4" borderId="1" xfId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vertical="top" wrapText="1"/>
    </xf>
    <xf numFmtId="43" fontId="2" fillId="0" borderId="1" xfId="1" applyFont="1" applyFill="1" applyBorder="1" applyAlignment="1" applyProtection="1">
      <alignment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43" fontId="2" fillId="5" borderId="1" xfId="1" applyFont="1" applyFill="1" applyBorder="1" applyAlignment="1" applyProtection="1">
      <alignment vertical="top" wrapText="1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gpineda/Desktop/CY%202014%20Loans%20TPC%20(PhP)%200629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ProjectFinInfo2 (ok) (2)"/>
      <sheetName val="LoanProjectFinInfo2 (ok)"/>
      <sheetName val="LoanProjectFinInfo2"/>
      <sheetName val="Sheet3"/>
      <sheetName val="Sheet1"/>
      <sheetName val="LoanProjectFinInfo2 (2)"/>
      <sheetName val="Sheet2"/>
    </sheetNames>
    <sheetDataSet>
      <sheetData sheetId="0">
        <row r="1">
          <cell r="B1">
            <v>2</v>
          </cell>
        </row>
        <row r="2">
          <cell r="A2" t="str">
            <v>Agency/Project</v>
          </cell>
          <cell r="B2" t="str">
            <v>IA</v>
          </cell>
          <cell r="C2" t="str">
            <v>FI(Grpd)</v>
          </cell>
          <cell r="D2" t="str">
            <v>FI(Ind)</v>
          </cell>
          <cell r="E2" t="str">
            <v>Loan Type</v>
          </cell>
          <cell r="F2" t="str">
            <v>TPC (PhPM)</v>
          </cell>
          <cell r="G2" t="str">
            <v>LP (PhPM)</v>
          </cell>
          <cell r="H2" t="str">
            <v>GP (PhPM)</v>
          </cell>
          <cell r="I2" t="str">
            <v>LGU</v>
          </cell>
          <cell r="J2" t="str">
            <v>PS</v>
          </cell>
          <cell r="K2" t="str">
            <v>Road Fund</v>
          </cell>
          <cell r="L2" t="str">
            <v>NGA</v>
          </cell>
          <cell r="M2" t="str">
            <v>IA</v>
          </cell>
          <cell r="N2" t="str">
            <v>GPH</v>
          </cell>
          <cell r="O2" t="str">
            <v>GPH TOTAL</v>
          </cell>
          <cell r="P2" t="str">
            <v>GPH  TOT (PhPM)</v>
          </cell>
          <cell r="Q2" t="str">
            <v>GPH% of the TPC</v>
          </cell>
        </row>
        <row r="3">
          <cell r="A3" t="str">
            <v>ARMM Social Fund (Additional Financing)</v>
          </cell>
          <cell r="B3" t="str">
            <v>ARG</v>
          </cell>
          <cell r="C3" t="str">
            <v>WB</v>
          </cell>
          <cell r="D3" t="str">
            <v>WB</v>
          </cell>
          <cell r="E3" t="str">
            <v>Project</v>
          </cell>
          <cell r="F3">
            <v>1663</v>
          </cell>
          <cell r="G3">
            <v>1410</v>
          </cell>
          <cell r="H3">
            <v>0</v>
          </cell>
          <cell r="N3">
            <v>253</v>
          </cell>
          <cell r="O3">
            <v>253</v>
          </cell>
          <cell r="P3">
            <v>253</v>
          </cell>
          <cell r="Q3">
            <v>0.15213469633193025</v>
          </cell>
        </row>
        <row r="4">
          <cell r="A4" t="str">
            <v>Rapid Food Production Enhancement Programme</v>
          </cell>
          <cell r="B4" t="str">
            <v>DA</v>
          </cell>
          <cell r="C4" t="str">
            <v>Others</v>
          </cell>
          <cell r="D4" t="str">
            <v>IFAD</v>
          </cell>
          <cell r="E4" t="str">
            <v>Program</v>
          </cell>
          <cell r="F4">
            <v>1943</v>
          </cell>
          <cell r="G4">
            <v>731</v>
          </cell>
          <cell r="H4">
            <v>651</v>
          </cell>
          <cell r="I4">
            <v>91</v>
          </cell>
          <cell r="M4">
            <v>18</v>
          </cell>
          <cell r="N4">
            <v>452</v>
          </cell>
          <cell r="O4">
            <v>561</v>
          </cell>
          <cell r="P4">
            <v>560.72</v>
          </cell>
          <cell r="Q4">
            <v>0.2885846628924344</v>
          </cell>
        </row>
        <row r="5">
          <cell r="A5" t="str">
            <v>Philippine Rural Development Project</v>
          </cell>
          <cell r="B5" t="str">
            <v>DA</v>
          </cell>
          <cell r="C5" t="str">
            <v>WB</v>
          </cell>
          <cell r="D5" t="str">
            <v>WB</v>
          </cell>
          <cell r="E5" t="str">
            <v>Project</v>
          </cell>
          <cell r="F5">
            <v>27535</v>
          </cell>
          <cell r="G5">
            <v>20551</v>
          </cell>
          <cell r="H5">
            <v>287</v>
          </cell>
          <cell r="I5">
            <v>3118</v>
          </cell>
          <cell r="M5">
            <v>0</v>
          </cell>
          <cell r="N5">
            <v>3579</v>
          </cell>
          <cell r="O5">
            <v>6697</v>
          </cell>
          <cell r="P5">
            <v>6696.9400000000005</v>
          </cell>
          <cell r="Q5">
            <v>0.24321554385327768</v>
          </cell>
        </row>
        <row r="6">
          <cell r="A6" t="str">
            <v>Second Cordillera Highland Agricultural Resource Management Project</v>
          </cell>
          <cell r="B6" t="str">
            <v>DA</v>
          </cell>
          <cell r="C6" t="str">
            <v>OTHERS</v>
          </cell>
          <cell r="D6" t="str">
            <v>IFAD</v>
          </cell>
          <cell r="E6" t="str">
            <v>Project</v>
          </cell>
          <cell r="F6">
            <v>2263</v>
          </cell>
          <cell r="G6">
            <v>2018</v>
          </cell>
          <cell r="H6">
            <v>25</v>
          </cell>
          <cell r="I6">
            <v>0</v>
          </cell>
          <cell r="M6">
            <v>0</v>
          </cell>
          <cell r="N6">
            <v>220</v>
          </cell>
          <cell r="O6">
            <v>220</v>
          </cell>
          <cell r="P6">
            <v>220</v>
          </cell>
          <cell r="Q6">
            <v>9.7216084843128589E-2</v>
          </cell>
        </row>
        <row r="7">
          <cell r="A7" t="str">
            <v>Mindanao Rural Development Project-Phase 2</v>
          </cell>
          <cell r="B7" t="str">
            <v>DA</v>
          </cell>
          <cell r="C7" t="str">
            <v>WB</v>
          </cell>
          <cell r="D7" t="str">
            <v>WB</v>
          </cell>
          <cell r="E7" t="str">
            <v>Project</v>
          </cell>
          <cell r="F7">
            <v>5210</v>
          </cell>
          <cell r="G7">
            <v>4340</v>
          </cell>
          <cell r="H7">
            <v>440</v>
          </cell>
          <cell r="I7">
            <v>0</v>
          </cell>
          <cell r="M7">
            <v>0</v>
          </cell>
          <cell r="N7">
            <v>430</v>
          </cell>
          <cell r="O7">
            <v>430</v>
          </cell>
          <cell r="P7">
            <v>430</v>
          </cell>
          <cell r="Q7">
            <v>8.253358925143954E-2</v>
          </cell>
        </row>
        <row r="8">
          <cell r="A8" t="str">
            <v>Agrarian Reform Communities Project II</v>
          </cell>
          <cell r="B8" t="str">
            <v>DAR</v>
          </cell>
          <cell r="C8" t="str">
            <v>ADB</v>
          </cell>
          <cell r="D8" t="str">
            <v>ADB</v>
          </cell>
          <cell r="E8" t="str">
            <v>Project</v>
          </cell>
          <cell r="F8">
            <v>8647.2099999999991</v>
          </cell>
          <cell r="G8">
            <v>4497.3500000000004</v>
          </cell>
          <cell r="H8">
            <v>0</v>
          </cell>
          <cell r="I8">
            <v>2493.2600000000002</v>
          </cell>
          <cell r="L8">
            <v>1656.59</v>
          </cell>
          <cell r="O8">
            <v>4149.8500000000004</v>
          </cell>
          <cell r="P8">
            <v>4149.8559999999998</v>
          </cell>
          <cell r="Q8">
            <v>0.4799069295183071</v>
          </cell>
        </row>
        <row r="9">
          <cell r="A9" t="str">
            <v>Tulay ng Pangulo Para sa Kaunlarang Pang-agraryo Project</v>
          </cell>
          <cell r="B9" t="str">
            <v>DAR</v>
          </cell>
          <cell r="C9" t="str">
            <v>OTHERS</v>
          </cell>
          <cell r="D9" t="str">
            <v>FRANCE</v>
          </cell>
          <cell r="E9" t="str">
            <v>Project</v>
          </cell>
          <cell r="F9">
            <v>18474.560000000001</v>
          </cell>
          <cell r="G9">
            <v>16511.09</v>
          </cell>
          <cell r="H9">
            <v>0</v>
          </cell>
          <cell r="I9">
            <v>0</v>
          </cell>
          <cell r="L9">
            <v>0</v>
          </cell>
          <cell r="M9">
            <v>0</v>
          </cell>
          <cell r="N9">
            <v>1963.47</v>
          </cell>
          <cell r="O9">
            <v>1963.47</v>
          </cell>
          <cell r="P9">
            <v>1963.47</v>
          </cell>
          <cell r="Q9">
            <v>0.10627966241144579</v>
          </cell>
        </row>
        <row r="10">
          <cell r="A10" t="str">
            <v>Mindanao Sustainable Agrarian and Agriculture Development Project (MINSAAD)</v>
          </cell>
          <cell r="B10" t="str">
            <v>DAR</v>
          </cell>
          <cell r="C10" t="str">
            <v>GOJ-JICA</v>
          </cell>
          <cell r="D10" t="str">
            <v>GOJ-JICA</v>
          </cell>
          <cell r="E10" t="str">
            <v>Project</v>
          </cell>
          <cell r="F10">
            <v>4402.74</v>
          </cell>
          <cell r="G10">
            <v>3349.99</v>
          </cell>
          <cell r="H10">
            <v>0</v>
          </cell>
          <cell r="I10">
            <v>0</v>
          </cell>
          <cell r="L10">
            <v>0</v>
          </cell>
          <cell r="M10">
            <v>0</v>
          </cell>
          <cell r="N10">
            <v>1052.74</v>
          </cell>
          <cell r="O10">
            <v>1052.74</v>
          </cell>
          <cell r="P10">
            <v>1052.74</v>
          </cell>
          <cell r="Q10">
            <v>0.23911019047229681</v>
          </cell>
        </row>
        <row r="11">
          <cell r="A11" t="str">
            <v>Agrarian Reform Infrastructure Support Project III</v>
          </cell>
          <cell r="B11" t="str">
            <v>DAR</v>
          </cell>
          <cell r="C11" t="str">
            <v>GOJ-JICA</v>
          </cell>
          <cell r="D11" t="str">
            <v>GOJ-JICA</v>
          </cell>
          <cell r="E11" t="str">
            <v>Project</v>
          </cell>
          <cell r="F11">
            <v>7964.5129999999999</v>
          </cell>
          <cell r="G11">
            <v>5973.56</v>
          </cell>
          <cell r="H11">
            <v>0</v>
          </cell>
          <cell r="I11">
            <v>0</v>
          </cell>
          <cell r="L11">
            <v>0</v>
          </cell>
          <cell r="M11">
            <v>0</v>
          </cell>
          <cell r="N11">
            <v>1990.96</v>
          </cell>
          <cell r="O11">
            <v>1990.96</v>
          </cell>
          <cell r="P11">
            <v>1990.96</v>
          </cell>
          <cell r="Q11">
            <v>0.24997887504232841</v>
          </cell>
        </row>
        <row r="12">
          <cell r="A12" t="str">
            <v>Italian Assistance to the Agrarian Reform Community Development Support Program (IARCDSP)</v>
          </cell>
          <cell r="B12" t="str">
            <v>DAR</v>
          </cell>
          <cell r="C12" t="str">
            <v>Others</v>
          </cell>
          <cell r="D12" t="str">
            <v>Italy</v>
          </cell>
          <cell r="E12" t="str">
            <v>Project</v>
          </cell>
          <cell r="F12">
            <v>2518.75</v>
          </cell>
          <cell r="G12">
            <v>1571.4</v>
          </cell>
          <cell r="H12">
            <v>81.307000000000002</v>
          </cell>
          <cell r="I12">
            <v>0</v>
          </cell>
          <cell r="L12">
            <v>0</v>
          </cell>
          <cell r="M12">
            <v>0</v>
          </cell>
          <cell r="N12">
            <v>866.31</v>
          </cell>
          <cell r="O12">
            <v>866.31</v>
          </cell>
          <cell r="P12">
            <v>866.31</v>
          </cell>
          <cell r="Q12">
            <v>0.34394441687344912</v>
          </cell>
        </row>
        <row r="13">
          <cell r="A13" t="str">
            <v>Credit for Better Health Care Project</v>
          </cell>
          <cell r="B13" t="str">
            <v>DBP</v>
          </cell>
          <cell r="C13" t="str">
            <v>ADB</v>
          </cell>
          <cell r="D13" t="str">
            <v>ADB</v>
          </cell>
          <cell r="E13" t="str">
            <v>Project</v>
          </cell>
          <cell r="F13">
            <v>1751.37</v>
          </cell>
          <cell r="G13">
            <v>1385.02</v>
          </cell>
          <cell r="H13">
            <v>17.98</v>
          </cell>
          <cell r="I13">
            <v>0</v>
          </cell>
          <cell r="L13">
            <v>0</v>
          </cell>
          <cell r="M13">
            <v>0</v>
          </cell>
          <cell r="N13">
            <v>575.61</v>
          </cell>
          <cell r="O13">
            <v>575.61</v>
          </cell>
          <cell r="P13">
            <v>348.37</v>
          </cell>
          <cell r="Q13">
            <v>0.19891285108229559</v>
          </cell>
        </row>
        <row r="14">
          <cell r="A14" t="str">
            <v>Logistics Infrastructure Development Project</v>
          </cell>
          <cell r="B14" t="str">
            <v>DBP</v>
          </cell>
          <cell r="C14" t="str">
            <v>GOJ-JICA</v>
          </cell>
          <cell r="D14" t="str">
            <v>GOJ-JICA</v>
          </cell>
          <cell r="E14" t="str">
            <v>Project</v>
          </cell>
          <cell r="F14">
            <v>21564</v>
          </cell>
          <cell r="G14">
            <v>16000</v>
          </cell>
          <cell r="H14">
            <v>160</v>
          </cell>
          <cell r="I14">
            <v>0</v>
          </cell>
          <cell r="L14">
            <v>0</v>
          </cell>
          <cell r="M14">
            <v>0</v>
          </cell>
          <cell r="N14">
            <v>5404</v>
          </cell>
          <cell r="O14">
            <v>5404</v>
          </cell>
          <cell r="P14">
            <v>5404</v>
          </cell>
          <cell r="Q14">
            <v>0.25060285661287329</v>
          </cell>
        </row>
        <row r="15">
          <cell r="A15" t="str">
            <v>Environmental Development Project</v>
          </cell>
          <cell r="B15" t="str">
            <v>DBP</v>
          </cell>
          <cell r="C15" t="str">
            <v>GOJ-JICA</v>
          </cell>
          <cell r="D15" t="str">
            <v>GOJ-JICA</v>
          </cell>
          <cell r="E15" t="str">
            <v>Project</v>
          </cell>
          <cell r="F15">
            <v>11096</v>
          </cell>
          <cell r="G15">
            <v>10100</v>
          </cell>
          <cell r="I15">
            <v>0</v>
          </cell>
          <cell r="L15">
            <v>0</v>
          </cell>
          <cell r="M15">
            <v>0</v>
          </cell>
          <cell r="N15">
            <v>996</v>
          </cell>
          <cell r="O15">
            <v>996</v>
          </cell>
          <cell r="P15">
            <v>996</v>
          </cell>
          <cell r="Q15">
            <v>8.9762076423936549E-2</v>
          </cell>
        </row>
        <row r="16">
          <cell r="A16" t="str">
            <v>Regional Infrastructure for Growth Project</v>
          </cell>
          <cell r="B16" t="str">
            <v>DBP</v>
          </cell>
          <cell r="C16" t="str">
            <v>WB</v>
          </cell>
          <cell r="D16" t="str">
            <v>WB</v>
          </cell>
          <cell r="E16" t="str">
            <v>Project</v>
          </cell>
          <cell r="F16">
            <v>16438.34</v>
          </cell>
          <cell r="G16">
            <v>1640</v>
          </cell>
          <cell r="H16">
            <v>0</v>
          </cell>
          <cell r="I16">
            <v>0</v>
          </cell>
          <cell r="L16">
            <v>0</v>
          </cell>
          <cell r="M16">
            <v>0</v>
          </cell>
          <cell r="N16">
            <v>14798.34</v>
          </cell>
          <cell r="O16">
            <v>14798.34</v>
          </cell>
          <cell r="P16">
            <v>14798.34</v>
          </cell>
          <cell r="Q16">
            <v>0.90023323522934795</v>
          </cell>
        </row>
        <row r="17">
          <cell r="A17" t="str">
            <v>Integrated Natural Resources and Environmental Management Project</v>
          </cell>
          <cell r="B17" t="str">
            <v>DENR</v>
          </cell>
          <cell r="C17" t="str">
            <v>ADB</v>
          </cell>
          <cell r="D17" t="str">
            <v>ADB</v>
          </cell>
          <cell r="E17" t="str">
            <v>Project</v>
          </cell>
          <cell r="F17">
            <v>5986.46</v>
          </cell>
          <cell r="G17">
            <v>5160</v>
          </cell>
          <cell r="H17">
            <v>168.13</v>
          </cell>
          <cell r="I17">
            <v>0</v>
          </cell>
          <cell r="L17">
            <v>0</v>
          </cell>
          <cell r="M17">
            <v>0</v>
          </cell>
          <cell r="N17">
            <v>658.33</v>
          </cell>
          <cell r="O17">
            <v>658.33</v>
          </cell>
          <cell r="P17">
            <v>658.33</v>
          </cell>
          <cell r="Q17">
            <v>0.10996983192070106</v>
          </cell>
        </row>
        <row r="18">
          <cell r="A18" t="str">
            <v>Integrated Coastal Resources Management Project</v>
          </cell>
          <cell r="B18" t="str">
            <v>DENR</v>
          </cell>
          <cell r="C18" t="str">
            <v>ADB</v>
          </cell>
          <cell r="D18" t="str">
            <v>ADB</v>
          </cell>
          <cell r="E18" t="str">
            <v>Project</v>
          </cell>
          <cell r="F18">
            <v>2270.25</v>
          </cell>
          <cell r="G18">
            <v>1026.78</v>
          </cell>
          <cell r="H18">
            <v>392.4</v>
          </cell>
          <cell r="I18">
            <v>0</v>
          </cell>
          <cell r="L18">
            <v>0</v>
          </cell>
          <cell r="M18">
            <v>0</v>
          </cell>
          <cell r="N18">
            <v>851.07</v>
          </cell>
          <cell r="O18">
            <v>851.07</v>
          </cell>
          <cell r="P18">
            <v>851.07</v>
          </cell>
          <cell r="Q18">
            <v>0.37487941856623724</v>
          </cell>
        </row>
        <row r="19">
          <cell r="A19" t="str">
            <v>Community Based Forest and Mangrove Management Project</v>
          </cell>
          <cell r="B19" t="str">
            <v>DENR</v>
          </cell>
          <cell r="C19" t="str">
            <v>OTHERS</v>
          </cell>
          <cell r="D19" t="str">
            <v>Germany</v>
          </cell>
          <cell r="E19" t="str">
            <v>Project</v>
          </cell>
          <cell r="F19">
            <v>568.75</v>
          </cell>
          <cell r="G19">
            <v>260</v>
          </cell>
          <cell r="H19">
            <v>195</v>
          </cell>
          <cell r="I19">
            <v>0</v>
          </cell>
          <cell r="L19">
            <v>0</v>
          </cell>
          <cell r="M19">
            <v>0</v>
          </cell>
          <cell r="N19">
            <v>113.75</v>
          </cell>
          <cell r="O19">
            <v>113.75</v>
          </cell>
          <cell r="P19">
            <v>113.75</v>
          </cell>
          <cell r="Q19">
            <v>0.2</v>
          </cell>
        </row>
        <row r="20">
          <cell r="A20" t="str">
            <v>Forestland Management Project</v>
          </cell>
          <cell r="B20" t="str">
            <v>DENR</v>
          </cell>
          <cell r="C20" t="str">
            <v>GOJ-JICA</v>
          </cell>
          <cell r="D20" t="str">
            <v>GOJ-JICA</v>
          </cell>
          <cell r="E20" t="str">
            <v>Project</v>
          </cell>
          <cell r="F20">
            <v>5637.45</v>
          </cell>
          <cell r="G20">
            <v>4528.18</v>
          </cell>
          <cell r="H20">
            <v>0</v>
          </cell>
          <cell r="I20">
            <v>0</v>
          </cell>
          <cell r="L20">
            <v>0</v>
          </cell>
          <cell r="M20">
            <v>0</v>
          </cell>
          <cell r="N20">
            <v>1109.27</v>
          </cell>
          <cell r="O20">
            <v>1109.27</v>
          </cell>
          <cell r="P20">
            <v>1109.27</v>
          </cell>
          <cell r="Q20">
            <v>0.19676804228862341</v>
          </cell>
        </row>
        <row r="21">
          <cell r="A21" t="str">
            <v>Land Administration &amp; Management Project Phase II</v>
          </cell>
          <cell r="B21" t="str">
            <v>DENR</v>
          </cell>
          <cell r="C21" t="str">
            <v>WB</v>
          </cell>
          <cell r="D21" t="str">
            <v>WB</v>
          </cell>
          <cell r="E21" t="str">
            <v>Project</v>
          </cell>
          <cell r="F21">
            <v>2232.5500000000002</v>
          </cell>
          <cell r="G21">
            <v>1044.74</v>
          </cell>
          <cell r="H21">
            <v>1062.1420000000001</v>
          </cell>
          <cell r="I21">
            <v>0</v>
          </cell>
          <cell r="L21">
            <v>0</v>
          </cell>
          <cell r="M21">
            <v>0</v>
          </cell>
          <cell r="N21">
            <v>125.67</v>
          </cell>
          <cell r="O21">
            <v>125.67</v>
          </cell>
          <cell r="P21">
            <v>125.667</v>
          </cell>
          <cell r="Q21">
            <v>5.6288548968668112E-2</v>
          </cell>
        </row>
        <row r="22">
          <cell r="A22" t="str">
            <v>Learning, Equity, and Accountability Program Support (LEAPS)</v>
          </cell>
          <cell r="B22" t="str">
            <v>DepEd</v>
          </cell>
          <cell r="C22" t="str">
            <v>WB</v>
          </cell>
          <cell r="D22" t="str">
            <v>WB</v>
          </cell>
          <cell r="E22" t="str">
            <v>Program</v>
          </cell>
          <cell r="F22">
            <v>13443.710000000001</v>
          </cell>
          <cell r="G22">
            <v>13443.710000000001</v>
          </cell>
          <cell r="H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A23" t="str">
            <v>Bureau of Fire Protection Capability Building Program for Selected Priority Cities Project</v>
          </cell>
          <cell r="B23" t="str">
            <v>DILG</v>
          </cell>
          <cell r="C23" t="str">
            <v>Others</v>
          </cell>
          <cell r="D23" t="str">
            <v>Austria</v>
          </cell>
          <cell r="E23" t="str">
            <v>Project</v>
          </cell>
          <cell r="F23">
            <v>1530.88</v>
          </cell>
          <cell r="G23">
            <v>1332.09</v>
          </cell>
          <cell r="H23">
            <v>0</v>
          </cell>
          <cell r="N23">
            <v>198.78</v>
          </cell>
          <cell r="O23">
            <v>198.78</v>
          </cell>
          <cell r="P23">
            <v>198.78</v>
          </cell>
          <cell r="Q23">
            <v>0.129846885451505</v>
          </cell>
        </row>
        <row r="24">
          <cell r="A24" t="str">
            <v>Philippine Energy Efficiency Project</v>
          </cell>
          <cell r="B24" t="str">
            <v>DOE</v>
          </cell>
          <cell r="C24" t="str">
            <v>ADB</v>
          </cell>
          <cell r="D24" t="str">
            <v>ADB</v>
          </cell>
          <cell r="E24" t="str">
            <v>Project</v>
          </cell>
          <cell r="F24">
            <v>2028.65</v>
          </cell>
          <cell r="G24">
            <v>1400.85</v>
          </cell>
          <cell r="H24">
            <v>0</v>
          </cell>
          <cell r="I24">
            <v>0</v>
          </cell>
          <cell r="L24">
            <v>0</v>
          </cell>
          <cell r="M24">
            <v>0</v>
          </cell>
          <cell r="N24">
            <v>627.79999999999995</v>
          </cell>
          <cell r="O24">
            <v>627.79999999999995</v>
          </cell>
          <cell r="P24">
            <v>627.79999999999995</v>
          </cell>
          <cell r="Q24">
            <v>0.30946688684593199</v>
          </cell>
        </row>
        <row r="25">
          <cell r="A25" t="str">
            <v>Market Transformation Thru Introduction of Energy Efficient Electric Vehicles Project</v>
          </cell>
          <cell r="B25" t="str">
            <v>DOE</v>
          </cell>
          <cell r="C25" t="str">
            <v>ADB</v>
          </cell>
          <cell r="D25" t="str">
            <v>ADB</v>
          </cell>
          <cell r="E25" t="str">
            <v>Project</v>
          </cell>
          <cell r="F25">
            <v>21672</v>
          </cell>
          <cell r="G25">
            <v>17200</v>
          </cell>
          <cell r="H25">
            <v>215</v>
          </cell>
          <cell r="I25">
            <v>0</v>
          </cell>
          <cell r="L25">
            <v>0</v>
          </cell>
          <cell r="M25">
            <v>0</v>
          </cell>
          <cell r="N25">
            <v>4257</v>
          </cell>
          <cell r="O25">
            <v>4257</v>
          </cell>
          <cell r="P25">
            <v>4257</v>
          </cell>
          <cell r="Q25">
            <v>0.19642857142857142</v>
          </cell>
        </row>
        <row r="26">
          <cell r="A26" t="str">
            <v>Third Philippines Development Policy Loan to Foster More Inclusive Growth (DPL 3)</v>
          </cell>
          <cell r="B26" t="str">
            <v>DOF</v>
          </cell>
          <cell r="C26" t="str">
            <v>WB</v>
          </cell>
          <cell r="D26" t="str">
            <v>WB</v>
          </cell>
          <cell r="E26" t="str">
            <v>Program</v>
          </cell>
          <cell r="F26">
            <v>13443.710000000001</v>
          </cell>
          <cell r="G26">
            <v>13443.710000000001</v>
          </cell>
          <cell r="H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A27" t="str">
            <v>Emergency Assistance for Relief and Recovery from Typhoon Yolanda</v>
          </cell>
          <cell r="B27" t="str">
            <v>DOF</v>
          </cell>
          <cell r="C27" t="str">
            <v>ADB</v>
          </cell>
          <cell r="D27" t="str">
            <v>ADB</v>
          </cell>
          <cell r="E27" t="str">
            <v>Program</v>
          </cell>
          <cell r="F27">
            <v>22406.183333333334</v>
          </cell>
          <cell r="G27">
            <v>22406.183333333334</v>
          </cell>
          <cell r="H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A28" t="str">
            <v>Local Government Finance and Fiscal Decentralization Reform Program Subprogram 1</v>
          </cell>
          <cell r="B28" t="str">
            <v>DOF</v>
          </cell>
          <cell r="C28" t="str">
            <v>ADB</v>
          </cell>
          <cell r="D28" t="str">
            <v>ADB</v>
          </cell>
          <cell r="E28" t="str">
            <v>Program</v>
          </cell>
          <cell r="F28">
            <v>17924.946666666667</v>
          </cell>
          <cell r="G28">
            <v>17924.946666666667</v>
          </cell>
          <cell r="H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 t="str">
            <v>Development Policy Support Program-Investment Climate</v>
          </cell>
          <cell r="B29" t="str">
            <v>DOF</v>
          </cell>
          <cell r="C29" t="str">
            <v>GOJ-JICA</v>
          </cell>
          <cell r="D29" t="str">
            <v>GOJ-JICA</v>
          </cell>
          <cell r="E29" t="str">
            <v>Program</v>
          </cell>
          <cell r="F29">
            <v>3403.051124666667</v>
          </cell>
          <cell r="G29">
            <v>3403.051124666667</v>
          </cell>
          <cell r="H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 t="str">
            <v>Post Disaster Stand-by Loan</v>
          </cell>
          <cell r="B30" t="str">
            <v>DOF</v>
          </cell>
          <cell r="C30" t="str">
            <v>GOJ-JICA</v>
          </cell>
          <cell r="D30" t="str">
            <v>GOJ-JICA</v>
          </cell>
          <cell r="E30" t="str">
            <v>Program</v>
          </cell>
          <cell r="F30">
            <v>19642.604681000001</v>
          </cell>
          <cell r="G30">
            <v>19642.604681000001</v>
          </cell>
          <cell r="H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 t="str">
            <v>Second Development Policy Loan to Foster More Inclusive Growth</v>
          </cell>
          <cell r="B31" t="str">
            <v>DOF</v>
          </cell>
          <cell r="C31" t="str">
            <v>WB</v>
          </cell>
          <cell r="D31" t="str">
            <v>WB</v>
          </cell>
          <cell r="E31" t="str">
            <v>Program</v>
          </cell>
          <cell r="F31">
            <v>13443.710000000001</v>
          </cell>
          <cell r="G31">
            <v>13443.71</v>
          </cell>
          <cell r="H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 t="str">
            <v>Disaster Risk Management Development Policy Loan with a Catastrophe Deferred Drawdown Option (CAT-DDO)</v>
          </cell>
          <cell r="B32" t="str">
            <v>DOF</v>
          </cell>
          <cell r="C32" t="str">
            <v>WB</v>
          </cell>
          <cell r="D32" t="str">
            <v>WB</v>
          </cell>
          <cell r="E32" t="str">
            <v>Program</v>
          </cell>
          <cell r="F32">
            <v>22406.183333333334</v>
          </cell>
          <cell r="G32">
            <v>22406.183333333334</v>
          </cell>
          <cell r="H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 t="str">
            <v>Second Development Policy Loan to Foster More Inclusive Growth: Supplemental Financing for Post Typhoon Recovery</v>
          </cell>
          <cell r="B33" t="str">
            <v>DOF</v>
          </cell>
          <cell r="C33" t="str">
            <v>WB</v>
          </cell>
          <cell r="D33" t="str">
            <v>WB</v>
          </cell>
          <cell r="E33" t="str">
            <v>Program</v>
          </cell>
          <cell r="F33">
            <v>22406.183333333334</v>
          </cell>
          <cell r="G33">
            <v>22406.183333333334</v>
          </cell>
          <cell r="H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 t="str">
            <v>Local Government Finance and Fiscal Decentralization Reform Program Subprogram 1</v>
          </cell>
          <cell r="B34" t="str">
            <v>DOF</v>
          </cell>
          <cell r="O34">
            <v>0</v>
          </cell>
        </row>
        <row r="35">
          <cell r="A35" t="str">
            <v>Health Sector Reform Project</v>
          </cell>
          <cell r="B35" t="str">
            <v>DOH</v>
          </cell>
          <cell r="C35" t="str">
            <v>OTHERS</v>
          </cell>
          <cell r="D35" t="str">
            <v>Germany</v>
          </cell>
          <cell r="E35" t="str">
            <v>Project</v>
          </cell>
          <cell r="F35">
            <v>749.39836000000003</v>
          </cell>
          <cell r="G35">
            <v>640</v>
          </cell>
          <cell r="H35">
            <v>0</v>
          </cell>
          <cell r="I35">
            <v>0</v>
          </cell>
          <cell r="L35">
            <v>0</v>
          </cell>
          <cell r="M35">
            <v>0</v>
          </cell>
          <cell r="N35">
            <v>109.4</v>
          </cell>
          <cell r="O35">
            <v>109.4</v>
          </cell>
          <cell r="P35">
            <v>109.4</v>
          </cell>
          <cell r="Q35">
            <v>0.14598377290283901</v>
          </cell>
        </row>
        <row r="36">
          <cell r="A36" t="str">
            <v>Cebu Bus Rapid Transit Project</v>
          </cell>
          <cell r="B36" t="str">
            <v>DOTC</v>
          </cell>
          <cell r="C36" t="str">
            <v>WB</v>
          </cell>
          <cell r="D36" t="str">
            <v>WB</v>
          </cell>
          <cell r="E36" t="str">
            <v>Project</v>
          </cell>
          <cell r="F36">
            <v>10617.96</v>
          </cell>
          <cell r="G36">
            <v>8392.1299999999992</v>
          </cell>
          <cell r="H36">
            <v>0</v>
          </cell>
          <cell r="I36">
            <v>0</v>
          </cell>
          <cell r="J36">
            <v>1135.31</v>
          </cell>
          <cell r="L36">
            <v>0</v>
          </cell>
          <cell r="M36">
            <v>0</v>
          </cell>
          <cell r="N36">
            <v>1090.52</v>
          </cell>
          <cell r="O36">
            <v>1090.52</v>
          </cell>
          <cell r="P36">
            <v>2225.83</v>
          </cell>
          <cell r="Q36">
            <v>0.20962877991629278</v>
          </cell>
        </row>
        <row r="37">
          <cell r="A37" t="str">
            <v>Maritime Safety Capability Improvement Project for the Philippine Coast Guard</v>
          </cell>
          <cell r="B37" t="str">
            <v>DOTC</v>
          </cell>
          <cell r="C37" t="str">
            <v>GOJ-JICA</v>
          </cell>
          <cell r="D37" t="str">
            <v>GOJ-JICA</v>
          </cell>
          <cell r="E37" t="str">
            <v>Project</v>
          </cell>
          <cell r="F37">
            <v>9267</v>
          </cell>
          <cell r="G37">
            <v>7938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1329</v>
          </cell>
          <cell r="O37">
            <v>1329</v>
          </cell>
          <cell r="P37">
            <v>1329</v>
          </cell>
          <cell r="Q37">
            <v>0.14341210747814828</v>
          </cell>
        </row>
        <row r="38">
          <cell r="A38" t="str">
            <v>New Bohol Airport Construction and Sustainable Environment Protection Project</v>
          </cell>
          <cell r="B38" t="str">
            <v>DOTC</v>
          </cell>
          <cell r="C38" t="str">
            <v>GOJ-JICA</v>
          </cell>
          <cell r="D38" t="str">
            <v>GOJ-JICA</v>
          </cell>
          <cell r="E38" t="str">
            <v>Project</v>
          </cell>
          <cell r="F38">
            <v>7440</v>
          </cell>
          <cell r="G38">
            <v>5862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1578</v>
          </cell>
          <cell r="O38">
            <v>1578</v>
          </cell>
          <cell r="P38">
            <v>1578</v>
          </cell>
          <cell r="Q38">
            <v>0.21209677419354839</v>
          </cell>
        </row>
        <row r="39">
          <cell r="A39" t="str">
            <v>Capacity Enhancement of Mass Transit Systems in Metro Manila</v>
          </cell>
          <cell r="B39" t="str">
            <v>DOTC</v>
          </cell>
          <cell r="C39" t="str">
            <v>GOJ-JICA</v>
          </cell>
          <cell r="D39" t="str">
            <v>GOJ-JICA</v>
          </cell>
          <cell r="E39" t="str">
            <v>Project</v>
          </cell>
          <cell r="F39">
            <v>9510.66</v>
          </cell>
          <cell r="G39">
            <v>3112.83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6397.83</v>
          </cell>
          <cell r="O39">
            <v>6397.83</v>
          </cell>
          <cell r="P39">
            <v>6397.83</v>
          </cell>
          <cell r="Q39">
            <v>0.67270094819917858</v>
          </cell>
        </row>
        <row r="40">
          <cell r="A40" t="str">
            <v>New Communications, Navigation and Surveillance/Air Traffic Management Systems Dev't</v>
          </cell>
          <cell r="B40" t="str">
            <v>DOTC</v>
          </cell>
          <cell r="C40" t="str">
            <v>GOJ-JICA</v>
          </cell>
          <cell r="D40" t="str">
            <v>GOJ-JICA</v>
          </cell>
          <cell r="E40" t="str">
            <v>Project</v>
          </cell>
          <cell r="F40">
            <v>10869.21</v>
          </cell>
          <cell r="G40">
            <v>7860.86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3008.42</v>
          </cell>
          <cell r="O40">
            <v>3008.42</v>
          </cell>
          <cell r="P40">
            <v>3008.42</v>
          </cell>
          <cell r="Q40">
            <v>0.27678368529083536</v>
          </cell>
        </row>
        <row r="41">
          <cell r="A41" t="str">
            <v>Laguindingan Airport Development Project</v>
          </cell>
          <cell r="B41" t="str">
            <v>DOTC</v>
          </cell>
          <cell r="C41" t="str">
            <v>OTHERS</v>
          </cell>
          <cell r="D41" t="str">
            <v>Korea</v>
          </cell>
          <cell r="E41" t="str">
            <v>Project</v>
          </cell>
          <cell r="F41">
            <v>7853.43</v>
          </cell>
          <cell r="G41">
            <v>5016.6400000000003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2836.79</v>
          </cell>
          <cell r="O41">
            <v>2836.79</v>
          </cell>
          <cell r="P41">
            <v>2836.79</v>
          </cell>
          <cell r="Q41">
            <v>0.36121669130558237</v>
          </cell>
        </row>
        <row r="42">
          <cell r="A42" t="str">
            <v>Puerto Princesa Airport Development Project</v>
          </cell>
          <cell r="B42" t="str">
            <v>DOTC</v>
          </cell>
          <cell r="C42" t="str">
            <v>Others</v>
          </cell>
          <cell r="D42" t="str">
            <v>Korea</v>
          </cell>
          <cell r="E42" t="str">
            <v>Project</v>
          </cell>
          <cell r="F42">
            <v>4461</v>
          </cell>
          <cell r="G42">
            <v>3132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1329</v>
          </cell>
          <cell r="O42">
            <v>1329</v>
          </cell>
          <cell r="P42">
            <v>1329</v>
          </cell>
          <cell r="Q42">
            <v>0.29791526563550774</v>
          </cell>
        </row>
        <row r="43">
          <cell r="A43" t="str">
            <v>Road Improvement and Institution Development Project</v>
          </cell>
          <cell r="B43" t="str">
            <v>DPWH</v>
          </cell>
          <cell r="C43" t="str">
            <v>ADB</v>
          </cell>
          <cell r="D43" t="str">
            <v>ADB</v>
          </cell>
          <cell r="E43" t="str">
            <v>Project</v>
          </cell>
          <cell r="F43">
            <v>6934.68</v>
          </cell>
          <cell r="G43">
            <v>3956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2978.88</v>
          </cell>
          <cell r="O43">
            <v>2978.88</v>
          </cell>
          <cell r="P43">
            <v>2978.68</v>
          </cell>
          <cell r="Q43">
            <v>0.42953387899657947</v>
          </cell>
        </row>
        <row r="44">
          <cell r="A44" t="str">
            <v>Pinatubo Hazard Urgent Mitigation Project III</v>
          </cell>
          <cell r="B44" t="str">
            <v>DPWH</v>
          </cell>
          <cell r="C44" t="str">
            <v>GOJ-JICA</v>
          </cell>
          <cell r="D44" t="str">
            <v>GOJ-JICA</v>
          </cell>
          <cell r="E44" t="str">
            <v>Project</v>
          </cell>
          <cell r="F44">
            <v>5749.26</v>
          </cell>
          <cell r="G44">
            <v>3794.48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1954.78</v>
          </cell>
          <cell r="O44">
            <v>1954.78</v>
          </cell>
          <cell r="P44">
            <v>1954.78</v>
          </cell>
          <cell r="Q44">
            <v>0.34000549635953148</v>
          </cell>
        </row>
        <row r="45">
          <cell r="A45" t="str">
            <v>Flood Risk Management Project in Cagayan River, Tagoloan River, and Imus River</v>
          </cell>
          <cell r="B45" t="str">
            <v>DPWH</v>
          </cell>
          <cell r="C45" t="str">
            <v>GOJ-JICA</v>
          </cell>
          <cell r="D45" t="str">
            <v>GOJ-JICA</v>
          </cell>
          <cell r="E45" t="str">
            <v>Project</v>
          </cell>
          <cell r="F45">
            <v>5587.3</v>
          </cell>
          <cell r="G45">
            <v>4169.0600000000004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1418.24</v>
          </cell>
          <cell r="O45">
            <v>1418.24</v>
          </cell>
          <cell r="P45">
            <v>1418.24</v>
          </cell>
          <cell r="Q45">
            <v>0.25383279938431802</v>
          </cell>
        </row>
        <row r="46">
          <cell r="A46" t="str">
            <v>Pasig-Marikina River Channel Improvement Project Phase III</v>
          </cell>
          <cell r="B46" t="str">
            <v>DPWH</v>
          </cell>
          <cell r="C46" t="str">
            <v>GOJ-JICA</v>
          </cell>
          <cell r="D46" t="str">
            <v>GOJ-JICA</v>
          </cell>
          <cell r="E46" t="str">
            <v>Project</v>
          </cell>
          <cell r="F46">
            <v>7545.16</v>
          </cell>
          <cell r="G46">
            <v>6539.48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1005.68</v>
          </cell>
          <cell r="O46">
            <v>1005.68</v>
          </cell>
          <cell r="P46">
            <v>1005.68</v>
          </cell>
          <cell r="Q46">
            <v>0.1332880946195972</v>
          </cell>
        </row>
        <row r="47">
          <cell r="A47" t="str">
            <v>Arterial Road Bypass Project, Phase II  (ARBP II)</v>
          </cell>
          <cell r="B47" t="str">
            <v>DPWH</v>
          </cell>
          <cell r="C47" t="str">
            <v>GOJ-JICA</v>
          </cell>
          <cell r="D47" t="str">
            <v>GOJ-JICA</v>
          </cell>
          <cell r="E47" t="str">
            <v>Project</v>
          </cell>
          <cell r="F47">
            <v>3341</v>
          </cell>
          <cell r="G47">
            <v>2537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804</v>
          </cell>
          <cell r="O47">
            <v>804</v>
          </cell>
          <cell r="P47">
            <v>804</v>
          </cell>
          <cell r="Q47">
            <v>0.24064651302005388</v>
          </cell>
        </row>
        <row r="48">
          <cell r="A48" t="str">
            <v>Central Luzon Link Expressway Project</v>
          </cell>
          <cell r="B48" t="str">
            <v>DPWH</v>
          </cell>
          <cell r="C48" t="str">
            <v>GOJ-JICA</v>
          </cell>
          <cell r="D48" t="str">
            <v>GOJ-JICA</v>
          </cell>
          <cell r="E48" t="str">
            <v>Project</v>
          </cell>
          <cell r="F48">
            <v>15113</v>
          </cell>
          <cell r="G48">
            <v>10579</v>
          </cell>
          <cell r="H48">
            <v>0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  <cell r="N48">
            <v>4534</v>
          </cell>
          <cell r="O48">
            <v>4534</v>
          </cell>
          <cell r="P48">
            <v>4534</v>
          </cell>
          <cell r="Q48">
            <v>0.30000661681995633</v>
          </cell>
        </row>
        <row r="49">
          <cell r="A49" t="str">
            <v>Road Upgrading and Preservation Project</v>
          </cell>
          <cell r="B49" t="str">
            <v>DPWH</v>
          </cell>
          <cell r="C49" t="str">
            <v>GOJ-JICA</v>
          </cell>
          <cell r="D49" t="str">
            <v>GOJ-JICA</v>
          </cell>
          <cell r="E49" t="str">
            <v>Project</v>
          </cell>
          <cell r="F49">
            <v>34156.620000000003</v>
          </cell>
          <cell r="G49">
            <v>21383.29</v>
          </cell>
          <cell r="H49">
            <v>0</v>
          </cell>
          <cell r="I49">
            <v>0</v>
          </cell>
          <cell r="J49">
            <v>0</v>
          </cell>
          <cell r="L49">
            <v>0</v>
          </cell>
          <cell r="M49">
            <v>0</v>
          </cell>
          <cell r="N49">
            <v>12773.33</v>
          </cell>
          <cell r="O49">
            <v>12773.33</v>
          </cell>
          <cell r="P49">
            <v>12773.33</v>
          </cell>
          <cell r="Q49">
            <v>0.37396352449393411</v>
          </cell>
        </row>
        <row r="50">
          <cell r="A50" t="str">
            <v>Pasig Marikina River Channel Improvement Project (Phase II)</v>
          </cell>
          <cell r="B50" t="str">
            <v>DPWH</v>
          </cell>
          <cell r="C50" t="str">
            <v>GOJ-JICA</v>
          </cell>
          <cell r="D50" t="str">
            <v>GOJ-JICA</v>
          </cell>
          <cell r="E50" t="str">
            <v>Project</v>
          </cell>
          <cell r="F50">
            <v>5541.51</v>
          </cell>
          <cell r="G50">
            <v>4323.5200000000004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1217.99</v>
          </cell>
          <cell r="O50">
            <v>1217.99</v>
          </cell>
          <cell r="P50">
            <v>1217.99</v>
          </cell>
          <cell r="Q50">
            <v>0.21979388289473445</v>
          </cell>
        </row>
        <row r="51">
          <cell r="A51" t="str">
            <v>Gapan-San Fernando-Olongapo Road Project, Phase II</v>
          </cell>
          <cell r="B51" t="str">
            <v>DPWH</v>
          </cell>
          <cell r="C51" t="str">
            <v>OTHERS</v>
          </cell>
          <cell r="D51" t="str">
            <v>Korea</v>
          </cell>
          <cell r="E51" t="str">
            <v>Project</v>
          </cell>
          <cell r="F51">
            <v>2222.04</v>
          </cell>
          <cell r="G51">
            <v>1207.08</v>
          </cell>
          <cell r="H51">
            <v>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  <cell r="N51">
            <v>1014.97</v>
          </cell>
          <cell r="O51">
            <v>1014.97</v>
          </cell>
          <cell r="P51">
            <v>1014.97</v>
          </cell>
          <cell r="Q51">
            <v>0.45677395546434807</v>
          </cell>
        </row>
        <row r="52">
          <cell r="A52" t="str">
            <v>Samar Pacific Coastal Road Project</v>
          </cell>
          <cell r="B52" t="str">
            <v>DPWH</v>
          </cell>
          <cell r="C52" t="str">
            <v>Others</v>
          </cell>
          <cell r="D52" t="str">
            <v>Korea</v>
          </cell>
          <cell r="E52" t="str">
            <v>Project</v>
          </cell>
          <cell r="F52">
            <v>1032.71</v>
          </cell>
          <cell r="G52">
            <v>875.25</v>
          </cell>
          <cell r="H52">
            <v>0</v>
          </cell>
          <cell r="I52">
            <v>0</v>
          </cell>
          <cell r="J52">
            <v>0</v>
          </cell>
          <cell r="L52">
            <v>0</v>
          </cell>
          <cell r="M52">
            <v>0</v>
          </cell>
          <cell r="N52">
            <v>157.46</v>
          </cell>
          <cell r="O52">
            <v>157.46</v>
          </cell>
          <cell r="P52">
            <v>157.46</v>
          </cell>
          <cell r="Q52">
            <v>0.15247262058080197</v>
          </cell>
        </row>
        <row r="53">
          <cell r="A53" t="str">
            <v>Integrated Disaster Risk Reduction and Climate Change Adaptation Measures in Low Lying Areas of Pampanga</v>
          </cell>
          <cell r="B53" t="str">
            <v>DPWH</v>
          </cell>
          <cell r="C53" t="str">
            <v>Others</v>
          </cell>
          <cell r="D53" t="str">
            <v>Korea</v>
          </cell>
          <cell r="E53" t="str">
            <v>Project</v>
          </cell>
          <cell r="F53">
            <v>4214.8599999999997</v>
          </cell>
          <cell r="G53">
            <v>3267.61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947.25</v>
          </cell>
          <cell r="O53">
            <v>947.25</v>
          </cell>
          <cell r="P53">
            <v>947.25</v>
          </cell>
          <cell r="Q53">
            <v>0.22474056077781945</v>
          </cell>
        </row>
        <row r="54">
          <cell r="A54" t="str">
            <v>Bacolod-Silay Airport Access Road Project</v>
          </cell>
          <cell r="B54" t="str">
            <v>DPWH</v>
          </cell>
          <cell r="C54" t="str">
            <v>OTHERS</v>
          </cell>
          <cell r="D54" t="str">
            <v>Korea</v>
          </cell>
          <cell r="E54" t="str">
            <v>Project</v>
          </cell>
          <cell r="F54">
            <v>972.06</v>
          </cell>
          <cell r="G54">
            <v>604.86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367.2</v>
          </cell>
          <cell r="O54">
            <v>367.2</v>
          </cell>
          <cell r="P54">
            <v>367.2</v>
          </cell>
          <cell r="Q54">
            <v>0.3777544596012592</v>
          </cell>
        </row>
        <row r="55">
          <cell r="A55" t="str">
            <v>National Road Improvement Management Project Phase II</v>
          </cell>
          <cell r="B55" t="str">
            <v>DPWH</v>
          </cell>
          <cell r="C55" t="str">
            <v>WB</v>
          </cell>
          <cell r="D55" t="str">
            <v>WB</v>
          </cell>
          <cell r="E55" t="str">
            <v>Project</v>
          </cell>
          <cell r="F55">
            <v>28943.33</v>
          </cell>
          <cell r="G55">
            <v>10284.61</v>
          </cell>
          <cell r="H55">
            <v>167.74</v>
          </cell>
          <cell r="I55">
            <v>0</v>
          </cell>
          <cell r="J55">
            <v>0</v>
          </cell>
          <cell r="K55">
            <v>12684.1</v>
          </cell>
          <cell r="L55">
            <v>0</v>
          </cell>
          <cell r="M55">
            <v>0</v>
          </cell>
          <cell r="N55">
            <v>5806.88</v>
          </cell>
          <cell r="O55">
            <v>18490.98</v>
          </cell>
          <cell r="P55">
            <v>18490.982</v>
          </cell>
          <cell r="Q55">
            <v>0.63886850614632107</v>
          </cell>
        </row>
        <row r="56">
          <cell r="A56" t="str">
            <v>Social Protection Support Project</v>
          </cell>
          <cell r="B56" t="str">
            <v>DSWD</v>
          </cell>
          <cell r="C56" t="str">
            <v>ADB</v>
          </cell>
          <cell r="D56" t="str">
            <v>ADB</v>
          </cell>
          <cell r="E56" t="str">
            <v>Program</v>
          </cell>
          <cell r="F56">
            <v>21782</v>
          </cell>
          <cell r="G56">
            <v>17230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4552</v>
          </cell>
          <cell r="O56">
            <v>4552</v>
          </cell>
          <cell r="P56">
            <v>4552</v>
          </cell>
          <cell r="Q56">
            <v>0.20897989165365899</v>
          </cell>
        </row>
        <row r="57">
          <cell r="A57" t="str">
            <v>Social Welfare and Development Reform</v>
          </cell>
          <cell r="B57" t="str">
            <v>DSWD</v>
          </cell>
          <cell r="C57" t="str">
            <v>WB</v>
          </cell>
          <cell r="D57" t="str">
            <v>WB</v>
          </cell>
          <cell r="E57" t="str">
            <v>Program</v>
          </cell>
          <cell r="F57">
            <v>22013</v>
          </cell>
          <cell r="G57">
            <v>17413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4601</v>
          </cell>
          <cell r="O57">
            <v>4601</v>
          </cell>
          <cell r="P57">
            <v>4601</v>
          </cell>
          <cell r="Q57">
            <v>0.20901285603961295</v>
          </cell>
        </row>
        <row r="58">
          <cell r="A58" t="str">
            <v>Social Welfare and Development Reform Project (Additional Financing)</v>
          </cell>
          <cell r="B58" t="str">
            <v>DSWD</v>
          </cell>
          <cell r="C58" t="str">
            <v>WB</v>
          </cell>
          <cell r="D58" t="str">
            <v>WB</v>
          </cell>
          <cell r="E58" t="str">
            <v>Program</v>
          </cell>
          <cell r="F58">
            <v>5786</v>
          </cell>
          <cell r="G58">
            <v>4339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1446</v>
          </cell>
          <cell r="O58">
            <v>1446</v>
          </cell>
          <cell r="P58">
            <v>1446</v>
          </cell>
          <cell r="Q58">
            <v>0.24991358451434498</v>
          </cell>
        </row>
        <row r="59">
          <cell r="A59" t="str">
            <v>KALAHI-CIDSS National Community Driven Development Program</v>
          </cell>
          <cell r="B59" t="str">
            <v>DSWD</v>
          </cell>
          <cell r="C59" t="str">
            <v>ADB</v>
          </cell>
          <cell r="D59" t="str">
            <v>ADB</v>
          </cell>
          <cell r="E59" t="str">
            <v>Project</v>
          </cell>
          <cell r="F59">
            <v>43944</v>
          </cell>
          <cell r="G59">
            <v>34555</v>
          </cell>
          <cell r="H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9389</v>
          </cell>
          <cell r="O59">
            <v>9389</v>
          </cell>
          <cell r="P59">
            <v>9389</v>
          </cell>
          <cell r="Q59">
            <v>0.21365829237210995</v>
          </cell>
        </row>
        <row r="60">
          <cell r="A60" t="str">
            <v>KALAHI-CIDSS Project (Additional Financing)</v>
          </cell>
          <cell r="B60" t="str">
            <v>DSWD</v>
          </cell>
          <cell r="C60" t="str">
            <v>WB</v>
          </cell>
          <cell r="D60" t="str">
            <v>WB</v>
          </cell>
          <cell r="E60" t="str">
            <v>Project</v>
          </cell>
          <cell r="F60">
            <v>3477.08</v>
          </cell>
          <cell r="G60">
            <v>2800.17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676.91</v>
          </cell>
          <cell r="O60">
            <v>676.91</v>
          </cell>
          <cell r="P60">
            <v>676.91</v>
          </cell>
          <cell r="Q60">
            <v>0.19467771808528994</v>
          </cell>
        </row>
        <row r="61">
          <cell r="A61" t="str">
            <v>Rural Micro-Enterprise Promotion Programme</v>
          </cell>
          <cell r="B61" t="str">
            <v>DTI</v>
          </cell>
          <cell r="C61" t="str">
            <v>OTHERS</v>
          </cell>
          <cell r="D61" t="str">
            <v>IFAD</v>
          </cell>
          <cell r="E61" t="str">
            <v>Project</v>
          </cell>
          <cell r="F61">
            <v>1279.3399999999999</v>
          </cell>
          <cell r="G61">
            <v>1044.8900000000001</v>
          </cell>
          <cell r="H61">
            <v>29.77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204.68</v>
          </cell>
          <cell r="O61">
            <v>204.68</v>
          </cell>
          <cell r="P61">
            <v>204.68</v>
          </cell>
          <cell r="Q61">
            <v>0.15998874419622619</v>
          </cell>
        </row>
        <row r="62">
          <cell r="A62" t="str">
            <v>Credit Line for Energy Efficiency and Climate Protection in the Philippines (CLEECP)</v>
          </cell>
          <cell r="B62" t="str">
            <v>LBP</v>
          </cell>
          <cell r="C62" t="str">
            <v>OTHERS</v>
          </cell>
          <cell r="D62" t="str">
            <v>Germany</v>
          </cell>
          <cell r="E62" t="str">
            <v>Project</v>
          </cell>
          <cell r="F62">
            <v>1721.45</v>
          </cell>
          <cell r="G62">
            <v>1377.16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344.29</v>
          </cell>
          <cell r="O62">
            <v>344.29</v>
          </cell>
          <cell r="P62">
            <v>344.29</v>
          </cell>
          <cell r="Q62">
            <v>0.2</v>
          </cell>
        </row>
        <row r="63">
          <cell r="A63" t="str">
            <v>Agriculture Credit Support Project</v>
          </cell>
          <cell r="B63" t="str">
            <v>LBP</v>
          </cell>
          <cell r="C63" t="str">
            <v>GOJ-JICA</v>
          </cell>
          <cell r="D63" t="str">
            <v>GOJ-JICA</v>
          </cell>
          <cell r="E63" t="str">
            <v>Project</v>
          </cell>
          <cell r="F63">
            <v>9695</v>
          </cell>
          <cell r="G63">
            <v>7770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1925</v>
          </cell>
          <cell r="O63">
            <v>1925</v>
          </cell>
          <cell r="P63">
            <v>1925</v>
          </cell>
          <cell r="Q63">
            <v>0.19855595667870035</v>
          </cell>
        </row>
        <row r="64">
          <cell r="A64" t="str">
            <v>Metro Manila Wastewater Management Project</v>
          </cell>
          <cell r="B64" t="str">
            <v>LBP</v>
          </cell>
          <cell r="C64" t="str">
            <v>WB</v>
          </cell>
          <cell r="D64" t="str">
            <v>WB</v>
          </cell>
          <cell r="E64" t="str">
            <v>Project</v>
          </cell>
          <cell r="F64">
            <v>17043.669999999998</v>
          </cell>
          <cell r="G64">
            <v>11968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5075.67</v>
          </cell>
          <cell r="O64">
            <v>5075.67</v>
          </cell>
          <cell r="P64">
            <v>5075.67</v>
          </cell>
          <cell r="Q64">
            <v>0.29780381807439366</v>
          </cell>
        </row>
        <row r="65">
          <cell r="A65" t="str">
            <v>Support for Strategic Local Development and Investment Project</v>
          </cell>
          <cell r="B65" t="str">
            <v>LBP</v>
          </cell>
          <cell r="C65" t="str">
            <v>WB</v>
          </cell>
          <cell r="D65" t="str">
            <v>WB</v>
          </cell>
          <cell r="E65" t="str">
            <v>Project</v>
          </cell>
          <cell r="F65">
            <v>6003.86</v>
          </cell>
          <cell r="G65">
            <v>5128</v>
          </cell>
          <cell r="H65">
            <v>875.86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 t="str">
            <v>Laguna de Bay Institutional Strengthening and Community Participation Project (LISCOP) -  Additional Financing</v>
          </cell>
          <cell r="B66" t="str">
            <v>LLDA</v>
          </cell>
          <cell r="C66" t="str">
            <v>WB</v>
          </cell>
          <cell r="D66" t="str">
            <v>WB</v>
          </cell>
          <cell r="E66" t="str">
            <v>Project</v>
          </cell>
          <cell r="F66">
            <v>633.399</v>
          </cell>
          <cell r="G66">
            <v>520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113.4</v>
          </cell>
          <cell r="O66">
            <v>113.4</v>
          </cell>
          <cell r="P66">
            <v>113.399</v>
          </cell>
          <cell r="Q66">
            <v>0.1790324897892166</v>
          </cell>
        </row>
        <row r="67">
          <cell r="A67" t="str">
            <v>Provincial Towns Water Supply Programme III</v>
          </cell>
          <cell r="B67" t="str">
            <v>LWUA</v>
          </cell>
          <cell r="C67" t="str">
            <v>Others</v>
          </cell>
          <cell r="D67" t="str">
            <v>Germany</v>
          </cell>
          <cell r="E67" t="str">
            <v>Project</v>
          </cell>
          <cell r="F67">
            <v>1263.3</v>
          </cell>
          <cell r="G67">
            <v>652.79999999999995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N67">
            <v>610.5</v>
          </cell>
          <cell r="O67">
            <v>610.5</v>
          </cell>
          <cell r="P67">
            <v>610.5</v>
          </cell>
          <cell r="Q67">
            <v>0.48325813345998575</v>
          </cell>
        </row>
        <row r="68">
          <cell r="A68" t="str">
            <v>Angat Water Utilization and Aqueduct Improvement Project (AWUAIP)-Phase II</v>
          </cell>
          <cell r="B68" t="str">
            <v>MWSS</v>
          </cell>
          <cell r="C68" t="str">
            <v>China</v>
          </cell>
          <cell r="D68" t="str">
            <v>CHINA</v>
          </cell>
          <cell r="E68" t="str">
            <v>Project</v>
          </cell>
          <cell r="F68">
            <v>6089.5029999999997</v>
          </cell>
          <cell r="G68">
            <v>5537.4480000000003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552.01</v>
          </cell>
          <cell r="O68">
            <v>552.01</v>
          </cell>
          <cell r="P68">
            <v>552.005</v>
          </cell>
          <cell r="Q68">
            <v>9.0648612867092776E-2</v>
          </cell>
        </row>
        <row r="69">
          <cell r="A69" t="str">
            <v>National Irrigation Sector Rehabilitation and Improvement Project (NISRIP)</v>
          </cell>
          <cell r="B69" t="str">
            <v>NIA</v>
          </cell>
          <cell r="C69" t="str">
            <v>GOJ-JICA</v>
          </cell>
          <cell r="D69" t="str">
            <v>GOJ-JICA</v>
          </cell>
          <cell r="E69" t="str">
            <v>Project</v>
          </cell>
          <cell r="F69">
            <v>4007.14</v>
          </cell>
          <cell r="G69">
            <v>3417.98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589.16</v>
          </cell>
          <cell r="O69">
            <v>589.16</v>
          </cell>
          <cell r="P69">
            <v>589.16</v>
          </cell>
          <cell r="Q69">
            <v>0.14702755581287402</v>
          </cell>
        </row>
        <row r="70">
          <cell r="A70" t="str">
            <v>Jalaur River Multipurpose Irrigation Project, Phase II</v>
          </cell>
          <cell r="B70" t="str">
            <v>NIA</v>
          </cell>
          <cell r="C70" t="str">
            <v>Others</v>
          </cell>
          <cell r="D70" t="str">
            <v>Korea</v>
          </cell>
          <cell r="E70" t="str">
            <v>Project</v>
          </cell>
          <cell r="F70">
            <v>11212.14</v>
          </cell>
          <cell r="G70">
            <v>8950.58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2261.56</v>
          </cell>
          <cell r="O70">
            <v>2261.56</v>
          </cell>
          <cell r="P70">
            <v>2261.56</v>
          </cell>
          <cell r="Q70">
            <v>0.20170636470825373</v>
          </cell>
        </row>
        <row r="71">
          <cell r="A71" t="str">
            <v>Participatory Irrigation Development Project</v>
          </cell>
          <cell r="B71" t="str">
            <v>NIA</v>
          </cell>
          <cell r="C71" t="str">
            <v>WB</v>
          </cell>
          <cell r="D71" t="str">
            <v>WB</v>
          </cell>
          <cell r="E71" t="str">
            <v>Project</v>
          </cell>
          <cell r="F71">
            <v>5111.4380000000001</v>
          </cell>
          <cell r="G71">
            <v>3166.0349999999999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1945.403</v>
          </cell>
          <cell r="O71">
            <v>1945.403</v>
          </cell>
          <cell r="P71">
            <v>1945.403</v>
          </cell>
          <cell r="Q71">
            <v>0.38059798436369568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tabSelected="1" zoomScale="85" zoomScaleNormal="85" workbookViewId="0">
      <selection activeCell="G9" sqref="G9"/>
    </sheetView>
  </sheetViews>
  <sheetFormatPr defaultRowHeight="13.5" x14ac:dyDescent="0.25"/>
  <cols>
    <col min="1" max="1" width="37.140625" style="4" customWidth="1"/>
    <col min="2" max="6" width="14.28515625" style="7" customWidth="1"/>
    <col min="7" max="16384" width="9.140625" style="4"/>
  </cols>
  <sheetData>
    <row r="1" spans="1:8" x14ac:dyDescent="0.25">
      <c r="B1" s="5"/>
      <c r="C1" s="6"/>
      <c r="D1" s="6"/>
      <c r="E1" s="6"/>
      <c r="F1" s="15" t="s">
        <v>92</v>
      </c>
      <c r="G1" s="6"/>
      <c r="H1" s="1"/>
    </row>
    <row r="2" spans="1:8" x14ac:dyDescent="0.25">
      <c r="A2" s="17" t="s">
        <v>94</v>
      </c>
      <c r="B2" s="17"/>
      <c r="C2" s="17"/>
      <c r="D2" s="17"/>
      <c r="E2" s="17"/>
      <c r="F2" s="17"/>
      <c r="G2" s="3"/>
      <c r="H2" s="3"/>
    </row>
    <row r="3" spans="1:8" x14ac:dyDescent="0.25">
      <c r="A3" s="17" t="s">
        <v>93</v>
      </c>
      <c r="B3" s="17"/>
      <c r="C3" s="17"/>
      <c r="D3" s="17"/>
      <c r="E3" s="17"/>
      <c r="F3" s="17"/>
      <c r="G3" s="3"/>
      <c r="H3" s="3"/>
    </row>
    <row r="4" spans="1:8" x14ac:dyDescent="0.25">
      <c r="A4" s="2"/>
      <c r="B4" s="2"/>
      <c r="C4" s="2"/>
      <c r="D4" s="2"/>
      <c r="E4" s="14"/>
      <c r="F4" s="2"/>
      <c r="G4" s="3"/>
      <c r="H4" s="3"/>
    </row>
    <row r="5" spans="1:8" s="8" customFormat="1" ht="17.25" customHeight="1" x14ac:dyDescent="0.25">
      <c r="A5" s="9" t="s">
        <v>91</v>
      </c>
      <c r="B5" s="10" t="s">
        <v>98</v>
      </c>
      <c r="C5" s="10" t="s">
        <v>97</v>
      </c>
      <c r="D5" s="10" t="s">
        <v>96</v>
      </c>
      <c r="E5" s="10" t="s">
        <v>95</v>
      </c>
      <c r="F5" s="10" t="s">
        <v>99</v>
      </c>
    </row>
    <row r="6" spans="1:8" ht="15.75" customHeight="1" x14ac:dyDescent="0.25">
      <c r="A6" s="11" t="s">
        <v>81</v>
      </c>
      <c r="B6" s="11"/>
      <c r="C6" s="11"/>
      <c r="D6" s="11"/>
      <c r="E6" s="11"/>
      <c r="F6" s="11"/>
      <c r="G6" s="8"/>
      <c r="H6" s="8"/>
    </row>
    <row r="7" spans="1:8" ht="30" customHeight="1" x14ac:dyDescent="0.25">
      <c r="A7" s="12" t="s">
        <v>80</v>
      </c>
      <c r="B7" s="13">
        <v>1410</v>
      </c>
      <c r="C7" s="13">
        <v>0</v>
      </c>
      <c r="D7" s="13">
        <v>253</v>
      </c>
      <c r="E7" s="13">
        <v>0</v>
      </c>
      <c r="F7" s="13">
        <v>1663</v>
      </c>
    </row>
    <row r="8" spans="1:8" ht="18" customHeight="1" x14ac:dyDescent="0.25">
      <c r="A8" s="11" t="s">
        <v>9</v>
      </c>
      <c r="B8" s="16"/>
      <c r="C8" s="16"/>
      <c r="D8" s="16"/>
      <c r="E8" s="16"/>
      <c r="F8" s="16"/>
      <c r="G8" s="8"/>
      <c r="H8" s="8"/>
    </row>
    <row r="9" spans="1:8" ht="33.75" customHeight="1" x14ac:dyDescent="0.25">
      <c r="A9" s="12" t="s">
        <v>8</v>
      </c>
      <c r="B9" s="13">
        <v>731</v>
      </c>
      <c r="C9" s="13">
        <v>651</v>
      </c>
      <c r="D9" s="13">
        <v>561</v>
      </c>
      <c r="E9" s="13">
        <v>0</v>
      </c>
      <c r="F9" s="13">
        <v>1943</v>
      </c>
    </row>
    <row r="10" spans="1:8" s="8" customFormat="1" ht="17.25" customHeight="1" x14ac:dyDescent="0.25">
      <c r="A10" s="12" t="s">
        <v>17</v>
      </c>
      <c r="B10" s="13">
        <v>20551</v>
      </c>
      <c r="C10" s="13">
        <v>287</v>
      </c>
      <c r="D10" s="13">
        <v>6697</v>
      </c>
      <c r="E10" s="13">
        <v>0</v>
      </c>
      <c r="F10" s="13">
        <v>27535</v>
      </c>
      <c r="G10" s="4"/>
      <c r="H10" s="4"/>
    </row>
    <row r="11" spans="1:8" ht="15" customHeight="1" x14ac:dyDescent="0.25">
      <c r="A11" s="12" t="s">
        <v>66</v>
      </c>
      <c r="B11" s="13">
        <v>2018</v>
      </c>
      <c r="C11" s="13">
        <v>25</v>
      </c>
      <c r="D11" s="13">
        <v>220</v>
      </c>
      <c r="E11" s="13">
        <v>0</v>
      </c>
      <c r="F11" s="13">
        <v>2263</v>
      </c>
    </row>
    <row r="12" spans="1:8" ht="30" customHeight="1" x14ac:dyDescent="0.25">
      <c r="A12" s="12" t="s">
        <v>78</v>
      </c>
      <c r="B12" s="13">
        <v>4340</v>
      </c>
      <c r="C12" s="13">
        <v>440</v>
      </c>
      <c r="D12" s="13">
        <v>430</v>
      </c>
      <c r="E12" s="13">
        <v>0</v>
      </c>
      <c r="F12" s="13">
        <v>5210</v>
      </c>
    </row>
    <row r="13" spans="1:8" ht="17.25" customHeight="1" x14ac:dyDescent="0.25">
      <c r="A13" s="11" t="s">
        <v>21</v>
      </c>
      <c r="B13" s="16"/>
      <c r="C13" s="16"/>
      <c r="D13" s="16"/>
      <c r="E13" s="16"/>
      <c r="F13" s="16"/>
      <c r="G13" s="8"/>
      <c r="H13" s="8"/>
    </row>
    <row r="14" spans="1:8" ht="16.5" customHeight="1" x14ac:dyDescent="0.25">
      <c r="A14" s="12" t="s">
        <v>20</v>
      </c>
      <c r="B14" s="13">
        <v>4497.3500000000004</v>
      </c>
      <c r="C14" s="13">
        <v>0</v>
      </c>
      <c r="D14" s="13">
        <v>4149.8500000000004</v>
      </c>
      <c r="E14" s="13">
        <v>0</v>
      </c>
      <c r="F14" s="13">
        <v>8647.2000000000007</v>
      </c>
    </row>
    <row r="15" spans="1:8" ht="30" customHeight="1" x14ac:dyDescent="0.25">
      <c r="A15" s="12" t="s">
        <v>37</v>
      </c>
      <c r="B15" s="13">
        <v>16511.09</v>
      </c>
      <c r="C15" s="13">
        <v>0</v>
      </c>
      <c r="D15" s="13">
        <v>1963.47</v>
      </c>
      <c r="E15" s="13">
        <v>0</v>
      </c>
      <c r="F15" s="13">
        <v>18474.560000000001</v>
      </c>
    </row>
    <row r="16" spans="1:8" s="8" customFormat="1" ht="30" customHeight="1" x14ac:dyDescent="0.25">
      <c r="A16" s="12" t="s">
        <v>53</v>
      </c>
      <c r="B16" s="13">
        <v>3349.99</v>
      </c>
      <c r="C16" s="13">
        <v>0</v>
      </c>
      <c r="D16" s="13">
        <v>1052.74</v>
      </c>
      <c r="E16" s="13">
        <v>0</v>
      </c>
      <c r="F16" s="13">
        <v>4402.7299999999996</v>
      </c>
      <c r="G16" s="4"/>
      <c r="H16" s="4"/>
    </row>
    <row r="17" spans="1:8" ht="30" customHeight="1" x14ac:dyDescent="0.25">
      <c r="A17" s="12" t="s">
        <v>60</v>
      </c>
      <c r="B17" s="13">
        <v>5973.56</v>
      </c>
      <c r="C17" s="13">
        <v>0</v>
      </c>
      <c r="D17" s="13">
        <v>1990.96</v>
      </c>
      <c r="E17" s="13">
        <v>0</v>
      </c>
      <c r="F17" s="13">
        <v>7964.52</v>
      </c>
    </row>
    <row r="18" spans="1:8" ht="30" customHeight="1" x14ac:dyDescent="0.25">
      <c r="A18" s="12" t="s">
        <v>67</v>
      </c>
      <c r="B18" s="13">
        <v>1571.4</v>
      </c>
      <c r="C18" s="13">
        <v>81.307000000000002</v>
      </c>
      <c r="D18" s="13">
        <v>866.31</v>
      </c>
      <c r="E18" s="13">
        <v>0</v>
      </c>
      <c r="F18" s="13">
        <v>2519.0169999999998</v>
      </c>
    </row>
    <row r="19" spans="1:8" ht="17.25" customHeight="1" x14ac:dyDescent="0.25">
      <c r="A19" s="11" t="s">
        <v>27</v>
      </c>
      <c r="B19" s="16"/>
      <c r="C19" s="16"/>
      <c r="D19" s="16"/>
      <c r="E19" s="16"/>
      <c r="F19" s="16"/>
      <c r="G19" s="8"/>
      <c r="H19" s="8"/>
    </row>
    <row r="20" spans="1:8" x14ac:dyDescent="0.25">
      <c r="A20" s="12" t="s">
        <v>26</v>
      </c>
      <c r="B20" s="13">
        <v>1385.02</v>
      </c>
      <c r="C20" s="13">
        <v>17.98</v>
      </c>
      <c r="D20" s="13">
        <v>575.61</v>
      </c>
      <c r="E20" s="13">
        <v>0</v>
      </c>
      <c r="F20" s="13">
        <v>1978.6100000000001</v>
      </c>
    </row>
    <row r="21" spans="1:8" s="8" customFormat="1" ht="27" customHeight="1" x14ac:dyDescent="0.25">
      <c r="A21" s="12" t="s">
        <v>58</v>
      </c>
      <c r="B21" s="13">
        <v>16000</v>
      </c>
      <c r="C21" s="13">
        <v>160</v>
      </c>
      <c r="D21" s="13">
        <v>5404</v>
      </c>
      <c r="E21" s="13">
        <v>0</v>
      </c>
      <c r="F21" s="13">
        <v>21564</v>
      </c>
      <c r="G21" s="4"/>
      <c r="H21" s="4"/>
    </row>
    <row r="22" spans="1:8" ht="15" customHeight="1" x14ac:dyDescent="0.25">
      <c r="A22" s="12" t="s">
        <v>63</v>
      </c>
      <c r="B22" s="13">
        <v>10100</v>
      </c>
      <c r="C22" s="13">
        <v>0</v>
      </c>
      <c r="D22" s="13">
        <v>996</v>
      </c>
      <c r="E22" s="13">
        <v>0</v>
      </c>
      <c r="F22" s="13">
        <v>11096</v>
      </c>
    </row>
    <row r="23" spans="1:8" ht="30" customHeight="1" x14ac:dyDescent="0.25">
      <c r="A23" s="12" t="s">
        <v>85</v>
      </c>
      <c r="B23" s="13">
        <v>1640</v>
      </c>
      <c r="C23" s="13">
        <v>0</v>
      </c>
      <c r="D23" s="13">
        <v>14798.34</v>
      </c>
      <c r="E23" s="13">
        <v>0</v>
      </c>
      <c r="F23" s="13">
        <v>16438.34</v>
      </c>
    </row>
    <row r="24" spans="1:8" ht="15" customHeight="1" x14ac:dyDescent="0.25">
      <c r="A24" s="11" t="s">
        <v>25</v>
      </c>
      <c r="B24" s="16"/>
      <c r="C24" s="16"/>
      <c r="D24" s="16"/>
      <c r="E24" s="16"/>
      <c r="F24" s="16"/>
      <c r="G24" s="8"/>
      <c r="H24" s="8"/>
    </row>
    <row r="25" spans="1:8" ht="30" customHeight="1" x14ac:dyDescent="0.25">
      <c r="A25" s="12" t="s">
        <v>24</v>
      </c>
      <c r="B25" s="13">
        <v>5160</v>
      </c>
      <c r="C25" s="13">
        <v>168.13</v>
      </c>
      <c r="D25" s="13">
        <v>658.33</v>
      </c>
      <c r="E25" s="13">
        <v>0</v>
      </c>
      <c r="F25" s="13">
        <v>5986.46</v>
      </c>
    </row>
    <row r="26" spans="1:8" ht="27" customHeight="1" x14ac:dyDescent="0.25">
      <c r="A26" s="12" t="s">
        <v>28</v>
      </c>
      <c r="B26" s="13">
        <v>1026.78</v>
      </c>
      <c r="C26" s="13">
        <v>392.4</v>
      </c>
      <c r="D26" s="13">
        <v>851.07</v>
      </c>
      <c r="E26" s="13">
        <v>0</v>
      </c>
      <c r="F26" s="13">
        <v>2270.25</v>
      </c>
    </row>
    <row r="27" spans="1:8" s="8" customFormat="1" ht="17.25" customHeight="1" x14ac:dyDescent="0.25">
      <c r="A27" s="12" t="s">
        <v>40</v>
      </c>
      <c r="B27" s="13">
        <v>260</v>
      </c>
      <c r="C27" s="13">
        <v>195</v>
      </c>
      <c r="D27" s="13">
        <v>113.75</v>
      </c>
      <c r="E27" s="13">
        <v>0</v>
      </c>
      <c r="F27" s="13">
        <v>568.75</v>
      </c>
      <c r="G27" s="4"/>
      <c r="H27" s="4"/>
    </row>
    <row r="28" spans="1:8" ht="17.25" customHeight="1" x14ac:dyDescent="0.25">
      <c r="A28" s="12" t="s">
        <v>56</v>
      </c>
      <c r="B28" s="13">
        <v>4528.18</v>
      </c>
      <c r="C28" s="13">
        <v>0</v>
      </c>
      <c r="D28" s="13">
        <v>1109.27</v>
      </c>
      <c r="E28" s="13">
        <v>0</v>
      </c>
      <c r="F28" s="13">
        <v>5637.4500000000007</v>
      </c>
    </row>
    <row r="29" spans="1:8" s="8" customFormat="1" ht="27.75" customHeight="1" x14ac:dyDescent="0.25">
      <c r="A29" s="12" t="s">
        <v>86</v>
      </c>
      <c r="B29" s="13">
        <v>1044.74</v>
      </c>
      <c r="C29" s="13">
        <v>1062.1420000000001</v>
      </c>
      <c r="D29" s="13">
        <v>125.67</v>
      </c>
      <c r="E29" s="13">
        <v>0</v>
      </c>
      <c r="F29" s="13">
        <v>2232.5520000000001</v>
      </c>
      <c r="G29" s="4"/>
      <c r="H29" s="4"/>
    </row>
    <row r="30" spans="1:8" ht="17.25" customHeight="1" x14ac:dyDescent="0.25">
      <c r="A30" s="11" t="s">
        <v>14</v>
      </c>
      <c r="B30" s="16"/>
      <c r="C30" s="16"/>
      <c r="D30" s="16"/>
      <c r="E30" s="16"/>
      <c r="F30" s="16"/>
      <c r="G30" s="8"/>
      <c r="H30" s="8"/>
    </row>
    <row r="31" spans="1:8" s="8" customFormat="1" ht="27.75" customHeight="1" x14ac:dyDescent="0.25">
      <c r="A31" s="12" t="s">
        <v>13</v>
      </c>
      <c r="B31" s="13">
        <v>13443.710000000001</v>
      </c>
      <c r="C31" s="13">
        <v>0</v>
      </c>
      <c r="D31" s="13">
        <v>0</v>
      </c>
      <c r="E31" s="13">
        <v>0</v>
      </c>
      <c r="F31" s="13">
        <v>13443.710000000001</v>
      </c>
      <c r="G31" s="4"/>
      <c r="H31" s="4"/>
    </row>
    <row r="32" spans="1:8" ht="15" customHeight="1" x14ac:dyDescent="0.25">
      <c r="A32" s="11" t="s">
        <v>34</v>
      </c>
      <c r="B32" s="16"/>
      <c r="C32" s="16"/>
      <c r="D32" s="16"/>
      <c r="E32" s="16"/>
      <c r="F32" s="16"/>
      <c r="G32" s="8"/>
      <c r="H32" s="8"/>
    </row>
    <row r="33" spans="1:8" ht="30" customHeight="1" x14ac:dyDescent="0.25">
      <c r="A33" s="12" t="s">
        <v>33</v>
      </c>
      <c r="B33" s="13">
        <v>1332.09</v>
      </c>
      <c r="C33" s="13">
        <v>0</v>
      </c>
      <c r="D33" s="13">
        <v>198.78</v>
      </c>
      <c r="E33" s="13">
        <v>0</v>
      </c>
      <c r="F33" s="13">
        <v>1530.87</v>
      </c>
    </row>
    <row r="34" spans="1:8" s="8" customFormat="1" ht="17.25" customHeight="1" x14ac:dyDescent="0.25">
      <c r="A34" s="11" t="s">
        <v>23</v>
      </c>
      <c r="B34" s="16"/>
      <c r="C34" s="16"/>
      <c r="D34" s="16"/>
      <c r="E34" s="16"/>
      <c r="F34" s="16"/>
    </row>
    <row r="35" spans="1:8" ht="18" customHeight="1" x14ac:dyDescent="0.25">
      <c r="A35" s="12" t="s">
        <v>22</v>
      </c>
      <c r="B35" s="13">
        <v>1400.85</v>
      </c>
      <c r="C35" s="13">
        <v>0</v>
      </c>
      <c r="D35" s="13">
        <v>627.79999999999995</v>
      </c>
      <c r="E35" s="13">
        <v>0</v>
      </c>
      <c r="F35" s="13">
        <v>2028.6499999999999</v>
      </c>
    </row>
    <row r="36" spans="1:8" ht="30" customHeight="1" x14ac:dyDescent="0.25">
      <c r="A36" s="12" t="s">
        <v>29</v>
      </c>
      <c r="B36" s="13">
        <v>17200</v>
      </c>
      <c r="C36" s="13">
        <v>215</v>
      </c>
      <c r="D36" s="13">
        <v>4257</v>
      </c>
      <c r="E36" s="13">
        <v>0</v>
      </c>
      <c r="F36" s="13">
        <v>21672</v>
      </c>
    </row>
    <row r="37" spans="1:8" ht="15" customHeight="1" x14ac:dyDescent="0.25">
      <c r="A37" s="11" t="s">
        <v>1</v>
      </c>
      <c r="B37" s="16"/>
      <c r="C37" s="16"/>
      <c r="D37" s="16"/>
      <c r="E37" s="16"/>
      <c r="F37" s="16"/>
      <c r="G37" s="8"/>
      <c r="H37" s="8"/>
    </row>
    <row r="38" spans="1:8" ht="15" customHeight="1" x14ac:dyDescent="0.25">
      <c r="A38" s="12" t="s">
        <v>0</v>
      </c>
      <c r="B38" s="13">
        <v>13443.710000000001</v>
      </c>
      <c r="C38" s="13">
        <v>0</v>
      </c>
      <c r="D38" s="13">
        <v>0</v>
      </c>
      <c r="E38" s="13">
        <v>0</v>
      </c>
      <c r="F38" s="13">
        <v>13443.710000000001</v>
      </c>
    </row>
    <row r="39" spans="1:8" ht="30" customHeight="1" x14ac:dyDescent="0.25">
      <c r="A39" s="12" t="s">
        <v>4</v>
      </c>
      <c r="B39" s="13">
        <v>22406.183333333334</v>
      </c>
      <c r="C39" s="13">
        <v>0</v>
      </c>
      <c r="D39" s="13">
        <v>0</v>
      </c>
      <c r="E39" s="13">
        <v>0</v>
      </c>
      <c r="F39" s="13">
        <v>22406.183333333334</v>
      </c>
    </row>
    <row r="40" spans="1:8" ht="15" customHeight="1" x14ac:dyDescent="0.25">
      <c r="A40" s="12" t="s">
        <v>5</v>
      </c>
      <c r="B40" s="13">
        <v>17924.946666666667</v>
      </c>
      <c r="C40" s="13">
        <v>0</v>
      </c>
      <c r="D40" s="13">
        <v>0</v>
      </c>
      <c r="E40" s="13">
        <v>0</v>
      </c>
      <c r="F40" s="13">
        <v>17924.946666666667</v>
      </c>
    </row>
    <row r="41" spans="1:8" ht="30" customHeight="1" x14ac:dyDescent="0.25">
      <c r="A41" s="12" t="s">
        <v>6</v>
      </c>
      <c r="B41" s="13">
        <v>3403.051124666667</v>
      </c>
      <c r="C41" s="13">
        <v>0</v>
      </c>
      <c r="D41" s="13">
        <v>0</v>
      </c>
      <c r="E41" s="13">
        <v>0</v>
      </c>
      <c r="F41" s="13">
        <v>3403.051124666667</v>
      </c>
    </row>
    <row r="42" spans="1:8" ht="15" customHeight="1" x14ac:dyDescent="0.25">
      <c r="A42" s="12" t="s">
        <v>7</v>
      </c>
      <c r="B42" s="13">
        <v>19642.604681000001</v>
      </c>
      <c r="C42" s="13">
        <v>0</v>
      </c>
      <c r="D42" s="13">
        <v>0</v>
      </c>
      <c r="E42" s="13">
        <v>0</v>
      </c>
      <c r="F42" s="13">
        <v>19642.604681000001</v>
      </c>
    </row>
    <row r="43" spans="1:8" ht="30" customHeight="1" x14ac:dyDescent="0.25">
      <c r="A43" s="12" t="s">
        <v>10</v>
      </c>
      <c r="B43" s="13">
        <v>13443.71</v>
      </c>
      <c r="C43" s="13">
        <v>0</v>
      </c>
      <c r="D43" s="13">
        <v>0</v>
      </c>
      <c r="E43" s="13">
        <v>0</v>
      </c>
      <c r="F43" s="13">
        <v>13443.71</v>
      </c>
    </row>
    <row r="44" spans="1:8" s="8" customFormat="1" ht="56.25" customHeight="1" x14ac:dyDescent="0.25">
      <c r="A44" s="12" t="s">
        <v>15</v>
      </c>
      <c r="B44" s="13">
        <v>22406.183333333334</v>
      </c>
      <c r="C44" s="13">
        <v>0</v>
      </c>
      <c r="D44" s="13">
        <v>0</v>
      </c>
      <c r="E44" s="13">
        <v>0</v>
      </c>
      <c r="F44" s="13">
        <v>22406.183333333334</v>
      </c>
      <c r="G44" s="4"/>
      <c r="H44" s="4"/>
    </row>
    <row r="45" spans="1:8" ht="30" customHeight="1" x14ac:dyDescent="0.25">
      <c r="A45" s="12" t="s">
        <v>16</v>
      </c>
      <c r="B45" s="13">
        <v>22406.183333333334</v>
      </c>
      <c r="C45" s="13">
        <v>0</v>
      </c>
      <c r="D45" s="13">
        <v>0</v>
      </c>
      <c r="E45" s="13">
        <v>0</v>
      </c>
      <c r="F45" s="13">
        <v>22406.183333333334</v>
      </c>
    </row>
    <row r="46" spans="1:8" ht="17.25" customHeight="1" x14ac:dyDescent="0.25">
      <c r="A46" s="11" t="s">
        <v>42</v>
      </c>
      <c r="B46" s="16"/>
      <c r="C46" s="16"/>
      <c r="D46" s="16"/>
      <c r="E46" s="16"/>
      <c r="F46" s="16"/>
      <c r="G46" s="8"/>
      <c r="H46" s="8"/>
    </row>
    <row r="47" spans="1:8" ht="15.75" customHeight="1" x14ac:dyDescent="0.25">
      <c r="A47" s="12" t="s">
        <v>41</v>
      </c>
      <c r="B47" s="13">
        <v>640</v>
      </c>
      <c r="C47" s="13">
        <v>0</v>
      </c>
      <c r="D47" s="13">
        <v>109.4</v>
      </c>
      <c r="E47" s="13">
        <v>0</v>
      </c>
      <c r="F47" s="13">
        <v>749.4</v>
      </c>
    </row>
    <row r="48" spans="1:8" ht="17.25" customHeight="1" x14ac:dyDescent="0.25">
      <c r="A48" s="11" t="s">
        <v>19</v>
      </c>
      <c r="B48" s="16"/>
      <c r="C48" s="16"/>
      <c r="D48" s="16"/>
      <c r="E48" s="16"/>
      <c r="F48" s="16"/>
      <c r="G48" s="8"/>
      <c r="H48" s="8"/>
    </row>
    <row r="49" spans="1:8" ht="17.25" customHeight="1" x14ac:dyDescent="0.25">
      <c r="A49" s="12" t="s">
        <v>18</v>
      </c>
      <c r="B49" s="13">
        <v>8392.1299999999992</v>
      </c>
      <c r="C49" s="13">
        <v>0</v>
      </c>
      <c r="D49" s="13">
        <v>1090.52</v>
      </c>
      <c r="E49" s="13">
        <v>1135.31</v>
      </c>
      <c r="F49" s="13">
        <v>10617.96</v>
      </c>
    </row>
    <row r="50" spans="1:8" ht="30" customHeight="1" x14ac:dyDescent="0.25">
      <c r="A50" s="12" t="s">
        <v>46</v>
      </c>
      <c r="B50" s="13">
        <v>7938</v>
      </c>
      <c r="C50" s="13">
        <v>0</v>
      </c>
      <c r="D50" s="13">
        <v>1329</v>
      </c>
      <c r="E50" s="13">
        <v>0</v>
      </c>
      <c r="F50" s="13">
        <v>9267</v>
      </c>
    </row>
    <row r="51" spans="1:8" ht="15" customHeight="1" x14ac:dyDescent="0.25">
      <c r="A51" s="12" t="s">
        <v>47</v>
      </c>
      <c r="B51" s="13">
        <v>5862</v>
      </c>
      <c r="C51" s="13">
        <v>0</v>
      </c>
      <c r="D51" s="13">
        <v>1578</v>
      </c>
      <c r="E51" s="13">
        <v>0</v>
      </c>
      <c r="F51" s="13">
        <v>7440</v>
      </c>
    </row>
    <row r="52" spans="1:8" ht="15" customHeight="1" x14ac:dyDescent="0.25">
      <c r="A52" s="12" t="s">
        <v>48</v>
      </c>
      <c r="B52" s="13">
        <v>3112.83</v>
      </c>
      <c r="C52" s="13">
        <v>0</v>
      </c>
      <c r="D52" s="13">
        <v>6397.83</v>
      </c>
      <c r="E52" s="13">
        <v>0</v>
      </c>
      <c r="F52" s="13">
        <v>9510.66</v>
      </c>
    </row>
    <row r="53" spans="1:8" s="8" customFormat="1" ht="17.25" customHeight="1" x14ac:dyDescent="0.25">
      <c r="A53" s="12" t="s">
        <v>61</v>
      </c>
      <c r="B53" s="13">
        <v>7860.86</v>
      </c>
      <c r="C53" s="13">
        <v>0</v>
      </c>
      <c r="D53" s="13">
        <v>3008.42</v>
      </c>
      <c r="E53" s="13">
        <v>0</v>
      </c>
      <c r="F53" s="13">
        <v>10869.279999999999</v>
      </c>
      <c r="G53" s="4"/>
      <c r="H53" s="4"/>
    </row>
    <row r="54" spans="1:8" ht="30" customHeight="1" x14ac:dyDescent="0.25">
      <c r="A54" s="12" t="s">
        <v>68</v>
      </c>
      <c r="B54" s="13">
        <v>5016.6400000000003</v>
      </c>
      <c r="C54" s="13">
        <v>0</v>
      </c>
      <c r="D54" s="13">
        <v>2836.79</v>
      </c>
      <c r="E54" s="13">
        <v>0</v>
      </c>
      <c r="F54" s="13">
        <v>7853.43</v>
      </c>
    </row>
    <row r="55" spans="1:8" ht="15" customHeight="1" x14ac:dyDescent="0.25">
      <c r="A55" s="12" t="s">
        <v>70</v>
      </c>
      <c r="B55" s="13">
        <v>3132</v>
      </c>
      <c r="C55" s="13">
        <v>0</v>
      </c>
      <c r="D55" s="13">
        <v>1329</v>
      </c>
      <c r="E55" s="13">
        <v>0</v>
      </c>
      <c r="F55" s="13">
        <v>4461</v>
      </c>
    </row>
    <row r="56" spans="1:8" ht="17.25" customHeight="1" x14ac:dyDescent="0.25">
      <c r="A56" s="11" t="s">
        <v>31</v>
      </c>
      <c r="B56" s="16"/>
      <c r="C56" s="16"/>
      <c r="D56" s="16"/>
      <c r="E56" s="16"/>
      <c r="F56" s="16"/>
      <c r="G56" s="8"/>
      <c r="H56" s="8"/>
    </row>
    <row r="57" spans="1:8" ht="30" customHeight="1" x14ac:dyDescent="0.25">
      <c r="A57" s="12" t="s">
        <v>30</v>
      </c>
      <c r="B57" s="13">
        <v>3956</v>
      </c>
      <c r="C57" s="13">
        <v>0</v>
      </c>
      <c r="D57" s="13">
        <v>2978.88</v>
      </c>
      <c r="E57" s="13">
        <v>0</v>
      </c>
      <c r="F57" s="13">
        <v>6934.88</v>
      </c>
    </row>
    <row r="58" spans="1:8" ht="30" customHeight="1" x14ac:dyDescent="0.25">
      <c r="A58" s="12" t="s">
        <v>45</v>
      </c>
      <c r="B58" s="13">
        <v>3794.48</v>
      </c>
      <c r="C58" s="13">
        <v>0</v>
      </c>
      <c r="D58" s="13">
        <v>1954.78</v>
      </c>
      <c r="E58" s="13">
        <v>0</v>
      </c>
      <c r="F58" s="13">
        <v>5749.26</v>
      </c>
    </row>
    <row r="59" spans="1:8" ht="30" customHeight="1" x14ac:dyDescent="0.25">
      <c r="A59" s="12" t="s">
        <v>51</v>
      </c>
      <c r="B59" s="13">
        <v>4169.0600000000004</v>
      </c>
      <c r="C59" s="13">
        <v>0</v>
      </c>
      <c r="D59" s="13">
        <v>1418.24</v>
      </c>
      <c r="E59" s="13">
        <v>0</v>
      </c>
      <c r="F59" s="13">
        <v>5587.3</v>
      </c>
    </row>
    <row r="60" spans="1:8" ht="30" customHeight="1" x14ac:dyDescent="0.25">
      <c r="A60" s="12" t="s">
        <v>52</v>
      </c>
      <c r="B60" s="13">
        <v>6539.48</v>
      </c>
      <c r="C60" s="13">
        <v>0</v>
      </c>
      <c r="D60" s="13">
        <v>1005.68</v>
      </c>
      <c r="E60" s="13">
        <v>0</v>
      </c>
      <c r="F60" s="13">
        <v>7545.16</v>
      </c>
    </row>
    <row r="61" spans="1:8" ht="15" customHeight="1" x14ac:dyDescent="0.25">
      <c r="A61" s="12" t="s">
        <v>54</v>
      </c>
      <c r="B61" s="13">
        <v>2537</v>
      </c>
      <c r="C61" s="13">
        <v>0</v>
      </c>
      <c r="D61" s="13">
        <v>804</v>
      </c>
      <c r="E61" s="13">
        <v>0</v>
      </c>
      <c r="F61" s="13">
        <v>3341</v>
      </c>
    </row>
    <row r="62" spans="1:8" ht="15" customHeight="1" x14ac:dyDescent="0.25">
      <c r="A62" s="12" t="s">
        <v>55</v>
      </c>
      <c r="B62" s="13">
        <v>10579</v>
      </c>
      <c r="C62" s="13">
        <v>0</v>
      </c>
      <c r="D62" s="13">
        <v>4534</v>
      </c>
      <c r="E62" s="13">
        <v>0</v>
      </c>
      <c r="F62" s="13">
        <v>15113</v>
      </c>
    </row>
    <row r="63" spans="1:8" ht="30" customHeight="1" x14ac:dyDescent="0.25">
      <c r="A63" s="12" t="s">
        <v>57</v>
      </c>
      <c r="B63" s="13">
        <v>21383.29</v>
      </c>
      <c r="C63" s="13">
        <v>0</v>
      </c>
      <c r="D63" s="13">
        <v>12773.33</v>
      </c>
      <c r="E63" s="13">
        <v>0</v>
      </c>
      <c r="F63" s="13">
        <v>34156.620000000003</v>
      </c>
    </row>
    <row r="64" spans="1:8" ht="30" customHeight="1" x14ac:dyDescent="0.25">
      <c r="A64" s="12" t="s">
        <v>62</v>
      </c>
      <c r="B64" s="13">
        <v>4323.5200000000004</v>
      </c>
      <c r="C64" s="13">
        <v>0</v>
      </c>
      <c r="D64" s="13">
        <v>1217.99</v>
      </c>
      <c r="E64" s="13">
        <v>0</v>
      </c>
      <c r="F64" s="13">
        <v>5541.51</v>
      </c>
    </row>
    <row r="65" spans="1:8" ht="15" customHeight="1" x14ac:dyDescent="0.25">
      <c r="A65" s="12" t="s">
        <v>69</v>
      </c>
      <c r="B65" s="13">
        <v>1207.08</v>
      </c>
      <c r="C65" s="13">
        <v>0</v>
      </c>
      <c r="D65" s="13">
        <v>1014.97</v>
      </c>
      <c r="E65" s="13">
        <v>0</v>
      </c>
      <c r="F65" s="13">
        <v>2222.0500000000002</v>
      </c>
    </row>
    <row r="66" spans="1:8" ht="15" customHeight="1" x14ac:dyDescent="0.25">
      <c r="A66" s="12" t="s">
        <v>71</v>
      </c>
      <c r="B66" s="13">
        <v>875.25</v>
      </c>
      <c r="C66" s="13">
        <v>0</v>
      </c>
      <c r="D66" s="13">
        <v>157.46</v>
      </c>
      <c r="E66" s="13">
        <v>0</v>
      </c>
      <c r="F66" s="13">
        <v>1032.71</v>
      </c>
    </row>
    <row r="67" spans="1:8" s="8" customFormat="1" ht="45.75" customHeight="1" x14ac:dyDescent="0.25">
      <c r="A67" s="12" t="s">
        <v>73</v>
      </c>
      <c r="B67" s="13">
        <v>3267.61</v>
      </c>
      <c r="C67" s="13">
        <v>0</v>
      </c>
      <c r="D67" s="13">
        <v>947.25</v>
      </c>
      <c r="E67" s="13">
        <v>0</v>
      </c>
      <c r="F67" s="13">
        <v>4214.8600000000006</v>
      </c>
      <c r="G67" s="4"/>
      <c r="H67" s="4"/>
    </row>
    <row r="68" spans="1:8" ht="15" customHeight="1" x14ac:dyDescent="0.25">
      <c r="A68" s="12" t="s">
        <v>74</v>
      </c>
      <c r="B68" s="13">
        <v>604.86</v>
      </c>
      <c r="C68" s="13">
        <v>0</v>
      </c>
      <c r="D68" s="13">
        <v>367.2</v>
      </c>
      <c r="E68" s="13">
        <v>0</v>
      </c>
      <c r="F68" s="13">
        <v>972.06</v>
      </c>
    </row>
    <row r="69" spans="1:8" ht="15" customHeight="1" x14ac:dyDescent="0.25">
      <c r="A69" s="12" t="s">
        <v>75</v>
      </c>
      <c r="B69" s="13">
        <v>10284.61</v>
      </c>
      <c r="C69" s="13">
        <v>167.74</v>
      </c>
      <c r="D69" s="13">
        <v>18490.98</v>
      </c>
      <c r="E69" s="13">
        <v>0</v>
      </c>
      <c r="F69" s="13">
        <v>28943.33</v>
      </c>
    </row>
    <row r="70" spans="1:8" ht="15.75" customHeight="1" x14ac:dyDescent="0.25">
      <c r="A70" s="11" t="s">
        <v>3</v>
      </c>
      <c r="B70" s="16"/>
      <c r="C70" s="16"/>
      <c r="D70" s="16"/>
      <c r="E70" s="16"/>
      <c r="F70" s="16"/>
      <c r="G70" s="8"/>
      <c r="H70" s="8"/>
    </row>
    <row r="71" spans="1:8" ht="17.25" customHeight="1" x14ac:dyDescent="0.25">
      <c r="A71" s="12" t="s">
        <v>2</v>
      </c>
      <c r="B71" s="13">
        <v>17230</v>
      </c>
      <c r="C71" s="13">
        <v>0</v>
      </c>
      <c r="D71" s="13">
        <v>4552</v>
      </c>
      <c r="E71" s="13">
        <v>0</v>
      </c>
      <c r="F71" s="13">
        <v>21782</v>
      </c>
    </row>
    <row r="72" spans="1:8" ht="15" customHeight="1" x14ac:dyDescent="0.25">
      <c r="A72" s="12" t="s">
        <v>11</v>
      </c>
      <c r="B72" s="13">
        <v>17413</v>
      </c>
      <c r="C72" s="13">
        <v>0</v>
      </c>
      <c r="D72" s="13">
        <v>4601</v>
      </c>
      <c r="E72" s="13">
        <v>0</v>
      </c>
      <c r="F72" s="13">
        <v>22014</v>
      </c>
    </row>
    <row r="73" spans="1:8" s="8" customFormat="1" ht="27.75" customHeight="1" x14ac:dyDescent="0.25">
      <c r="A73" s="12" t="s">
        <v>12</v>
      </c>
      <c r="B73" s="13">
        <v>4339</v>
      </c>
      <c r="C73" s="13">
        <v>0</v>
      </c>
      <c r="D73" s="13">
        <v>1446</v>
      </c>
      <c r="E73" s="13">
        <v>0</v>
      </c>
      <c r="F73" s="13">
        <v>5785</v>
      </c>
      <c r="G73" s="4"/>
      <c r="H73" s="4"/>
    </row>
    <row r="74" spans="1:8" ht="27.75" customHeight="1" x14ac:dyDescent="0.25">
      <c r="A74" s="12" t="s">
        <v>32</v>
      </c>
      <c r="B74" s="13">
        <v>34555</v>
      </c>
      <c r="C74" s="13">
        <v>0</v>
      </c>
      <c r="D74" s="13">
        <v>9389</v>
      </c>
      <c r="E74" s="13">
        <v>0</v>
      </c>
      <c r="F74" s="13">
        <v>43944</v>
      </c>
    </row>
    <row r="75" spans="1:8" s="8" customFormat="1" ht="27.75" customHeight="1" x14ac:dyDescent="0.25">
      <c r="A75" s="12" t="s">
        <v>82</v>
      </c>
      <c r="B75" s="13">
        <v>2800.17</v>
      </c>
      <c r="C75" s="13">
        <v>0</v>
      </c>
      <c r="D75" s="13">
        <v>676.91</v>
      </c>
      <c r="E75" s="13">
        <v>0</v>
      </c>
      <c r="F75" s="13">
        <v>3477.08</v>
      </c>
      <c r="G75" s="4"/>
      <c r="H75" s="4"/>
    </row>
    <row r="76" spans="1:8" ht="15" customHeight="1" x14ac:dyDescent="0.25">
      <c r="A76" s="11" t="s">
        <v>65</v>
      </c>
      <c r="B76" s="16"/>
      <c r="C76" s="16"/>
      <c r="D76" s="16"/>
      <c r="E76" s="16"/>
      <c r="F76" s="16"/>
      <c r="G76" s="8"/>
      <c r="H76" s="8"/>
    </row>
    <row r="77" spans="1:8" ht="30" customHeight="1" x14ac:dyDescent="0.25">
      <c r="A77" s="12" t="s">
        <v>64</v>
      </c>
      <c r="B77" s="13">
        <v>1044.8900000000001</v>
      </c>
      <c r="C77" s="13">
        <v>29.77</v>
      </c>
      <c r="D77" s="13">
        <v>204.68</v>
      </c>
      <c r="E77" s="13">
        <v>0</v>
      </c>
      <c r="F77" s="13">
        <v>1279.3400000000001</v>
      </c>
    </row>
    <row r="78" spans="1:8" ht="15.75" customHeight="1" x14ac:dyDescent="0.25">
      <c r="A78" s="11" t="s">
        <v>44</v>
      </c>
      <c r="B78" s="16"/>
      <c r="C78" s="16"/>
      <c r="D78" s="16"/>
      <c r="E78" s="16"/>
      <c r="F78" s="16"/>
      <c r="G78" s="8"/>
      <c r="H78" s="8"/>
    </row>
    <row r="79" spans="1:8" ht="30" customHeight="1" x14ac:dyDescent="0.25">
      <c r="A79" s="12" t="s">
        <v>43</v>
      </c>
      <c r="B79" s="13">
        <v>1377.16</v>
      </c>
      <c r="C79" s="13">
        <v>0</v>
      </c>
      <c r="D79" s="13">
        <v>344.29</v>
      </c>
      <c r="E79" s="13">
        <v>0</v>
      </c>
      <c r="F79" s="13">
        <v>1721.45</v>
      </c>
    </row>
    <row r="80" spans="1:8" s="8" customFormat="1" ht="17.25" customHeight="1" x14ac:dyDescent="0.25">
      <c r="A80" s="12" t="s">
        <v>59</v>
      </c>
      <c r="B80" s="13">
        <v>7770</v>
      </c>
      <c r="C80" s="13">
        <v>0</v>
      </c>
      <c r="D80" s="13">
        <v>1925</v>
      </c>
      <c r="E80" s="13">
        <v>0</v>
      </c>
      <c r="F80" s="13">
        <v>9695</v>
      </c>
      <c r="G80" s="4"/>
      <c r="H80" s="4"/>
    </row>
    <row r="81" spans="1:8" ht="30" customHeight="1" x14ac:dyDescent="0.25">
      <c r="A81" s="12" t="s">
        <v>76</v>
      </c>
      <c r="B81" s="13">
        <v>11968</v>
      </c>
      <c r="C81" s="13">
        <v>0</v>
      </c>
      <c r="D81" s="13">
        <v>5075.67</v>
      </c>
      <c r="E81" s="13">
        <v>0</v>
      </c>
      <c r="F81" s="13">
        <v>17043.669999999998</v>
      </c>
    </row>
    <row r="82" spans="1:8" s="8" customFormat="1" ht="33" customHeight="1" x14ac:dyDescent="0.25">
      <c r="A82" s="12" t="s">
        <v>77</v>
      </c>
      <c r="B82" s="13">
        <v>5128</v>
      </c>
      <c r="C82" s="13">
        <v>875.86</v>
      </c>
      <c r="D82" s="13">
        <v>0</v>
      </c>
      <c r="E82" s="13">
        <v>0</v>
      </c>
      <c r="F82" s="13">
        <v>6003.86</v>
      </c>
      <c r="G82" s="4"/>
      <c r="H82" s="4"/>
    </row>
    <row r="83" spans="1:8" ht="16.5" customHeight="1" x14ac:dyDescent="0.25">
      <c r="A83" s="11" t="s">
        <v>84</v>
      </c>
      <c r="B83" s="16"/>
      <c r="C83" s="16"/>
      <c r="D83" s="16"/>
      <c r="E83" s="16"/>
      <c r="F83" s="16"/>
      <c r="G83" s="8"/>
      <c r="H83" s="8"/>
    </row>
    <row r="84" spans="1:8" s="8" customFormat="1" ht="29.25" customHeight="1" x14ac:dyDescent="0.25">
      <c r="A84" s="12" t="s">
        <v>83</v>
      </c>
      <c r="B84" s="13">
        <v>520</v>
      </c>
      <c r="C84" s="13">
        <v>0</v>
      </c>
      <c r="D84" s="13">
        <v>113.4</v>
      </c>
      <c r="E84" s="13">
        <v>0</v>
      </c>
      <c r="F84" s="13">
        <v>633.4</v>
      </c>
      <c r="G84" s="4"/>
      <c r="H84" s="4"/>
    </row>
    <row r="85" spans="1:8" ht="17.25" customHeight="1" x14ac:dyDescent="0.25">
      <c r="A85" s="11" t="s">
        <v>39</v>
      </c>
      <c r="B85" s="16"/>
      <c r="C85" s="16"/>
      <c r="D85" s="16"/>
      <c r="E85" s="16"/>
      <c r="F85" s="16"/>
      <c r="G85" s="8"/>
      <c r="H85" s="8"/>
    </row>
    <row r="86" spans="1:8" s="8" customFormat="1" ht="29.25" customHeight="1" x14ac:dyDescent="0.25">
      <c r="A86" s="12" t="s">
        <v>38</v>
      </c>
      <c r="B86" s="13">
        <v>652.79999999999995</v>
      </c>
      <c r="C86" s="13">
        <v>0</v>
      </c>
      <c r="D86" s="13">
        <v>610.5</v>
      </c>
      <c r="E86" s="13">
        <v>0</v>
      </c>
      <c r="F86" s="13">
        <v>1263.3</v>
      </c>
      <c r="G86" s="4"/>
      <c r="H86" s="4"/>
    </row>
    <row r="87" spans="1:8" ht="15" customHeight="1" x14ac:dyDescent="0.25">
      <c r="A87" s="11" t="s">
        <v>36</v>
      </c>
      <c r="B87" s="16"/>
      <c r="C87" s="16"/>
      <c r="D87" s="16"/>
      <c r="E87" s="16"/>
      <c r="F87" s="16"/>
      <c r="G87" s="8"/>
      <c r="H87" s="8"/>
    </row>
    <row r="88" spans="1:8" ht="31.5" customHeight="1" x14ac:dyDescent="0.25">
      <c r="A88" s="12" t="s">
        <v>35</v>
      </c>
      <c r="B88" s="13">
        <v>5537.4480000000003</v>
      </c>
      <c r="C88" s="13">
        <v>0</v>
      </c>
      <c r="D88" s="13">
        <v>552.01</v>
      </c>
      <c r="E88" s="13">
        <v>0</v>
      </c>
      <c r="F88" s="13">
        <v>6089.4580000000005</v>
      </c>
    </row>
    <row r="89" spans="1:8" ht="15.75" customHeight="1" x14ac:dyDescent="0.25">
      <c r="A89" s="11" t="s">
        <v>50</v>
      </c>
      <c r="B89" s="16"/>
      <c r="C89" s="16"/>
      <c r="D89" s="16"/>
      <c r="E89" s="16"/>
      <c r="F89" s="16"/>
      <c r="G89" s="8"/>
      <c r="H89" s="8"/>
    </row>
    <row r="90" spans="1:8" ht="40.5" x14ac:dyDescent="0.25">
      <c r="A90" s="12" t="s">
        <v>49</v>
      </c>
      <c r="B90" s="13">
        <v>3417.98</v>
      </c>
      <c r="C90" s="13">
        <v>0</v>
      </c>
      <c r="D90" s="13">
        <v>589.16</v>
      </c>
      <c r="E90" s="13">
        <v>0</v>
      </c>
      <c r="F90" s="13">
        <v>4007.14</v>
      </c>
    </row>
    <row r="91" spans="1:8" ht="27" x14ac:dyDescent="0.25">
      <c r="A91" s="12" t="s">
        <v>72</v>
      </c>
      <c r="B91" s="13">
        <v>8950.58</v>
      </c>
      <c r="C91" s="13">
        <v>0</v>
      </c>
      <c r="D91" s="13">
        <v>2261.56</v>
      </c>
      <c r="E91" s="13">
        <v>0</v>
      </c>
      <c r="F91" s="13">
        <v>11212.14</v>
      </c>
    </row>
    <row r="92" spans="1:8" ht="27" x14ac:dyDescent="0.25">
      <c r="A92" s="12" t="s">
        <v>79</v>
      </c>
      <c r="B92" s="13">
        <v>3166.0349999999999</v>
      </c>
      <c r="C92" s="13">
        <v>0</v>
      </c>
      <c r="D92" s="13">
        <v>1945.403</v>
      </c>
      <c r="E92" s="13">
        <v>0</v>
      </c>
      <c r="F92" s="13">
        <v>5111.4380000000001</v>
      </c>
    </row>
  </sheetData>
  <mergeCells count="2">
    <mergeCell ref="A2:F2"/>
    <mergeCell ref="A3:F3"/>
  </mergeCells>
  <conditionalFormatting sqref="A1:A1048576">
    <cfRule type="duplicateValues" dxfId="1" priority="1"/>
  </conditionalFormatting>
  <printOptions horizontalCentered="1"/>
  <pageMargins left="0.27" right="0.16" top="0.75" bottom="0.75" header="0.36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zoomScale="85" zoomScaleNormal="85" workbookViewId="0">
      <selection activeCell="A5" sqref="A5"/>
    </sheetView>
  </sheetViews>
  <sheetFormatPr defaultRowHeight="13.5" x14ac:dyDescent="0.25"/>
  <cols>
    <col min="1" max="1" width="37.140625" style="4" customWidth="1"/>
    <col min="2" max="6" width="14.28515625" style="7" customWidth="1"/>
    <col min="7" max="16384" width="9.140625" style="4"/>
  </cols>
  <sheetData>
    <row r="1" spans="1:8" x14ac:dyDescent="0.25">
      <c r="B1" s="5"/>
      <c r="C1" s="6"/>
      <c r="D1" s="6"/>
      <c r="E1" s="6"/>
      <c r="F1" s="15" t="s">
        <v>92</v>
      </c>
      <c r="G1" s="6"/>
      <c r="H1" s="1"/>
    </row>
    <row r="2" spans="1:8" x14ac:dyDescent="0.25">
      <c r="A2" s="17" t="s">
        <v>94</v>
      </c>
      <c r="B2" s="17"/>
      <c r="C2" s="17"/>
      <c r="D2" s="17"/>
      <c r="E2" s="17"/>
      <c r="F2" s="17"/>
      <c r="G2" s="3"/>
      <c r="H2" s="3"/>
    </row>
    <row r="3" spans="1:8" x14ac:dyDescent="0.25">
      <c r="A3" s="17" t="s">
        <v>93</v>
      </c>
      <c r="B3" s="17"/>
      <c r="C3" s="17"/>
      <c r="D3" s="17"/>
      <c r="E3" s="17"/>
      <c r="F3" s="17"/>
      <c r="G3" s="3"/>
      <c r="H3" s="3"/>
    </row>
    <row r="4" spans="1:8" x14ac:dyDescent="0.25">
      <c r="A4" s="14"/>
      <c r="B4" s="14"/>
      <c r="C4" s="14"/>
      <c r="D4" s="14"/>
      <c r="E4" s="14"/>
      <c r="F4" s="14"/>
      <c r="G4" s="3"/>
      <c r="H4" s="3"/>
    </row>
    <row r="5" spans="1:8" s="8" customFormat="1" ht="17.25" customHeight="1" x14ac:dyDescent="0.25">
      <c r="A5" s="9" t="s">
        <v>91</v>
      </c>
      <c r="B5" s="10" t="s">
        <v>88</v>
      </c>
      <c r="C5" s="10" t="s">
        <v>89</v>
      </c>
      <c r="D5" s="10" t="s">
        <v>90</v>
      </c>
      <c r="E5" s="10" t="s">
        <v>95</v>
      </c>
      <c r="F5" s="10" t="s">
        <v>87</v>
      </c>
    </row>
    <row r="6" spans="1:8" ht="15.75" customHeight="1" x14ac:dyDescent="0.25">
      <c r="A6" s="11" t="s">
        <v>81</v>
      </c>
      <c r="B6" s="11"/>
      <c r="C6" s="11"/>
      <c r="D6" s="11"/>
      <c r="E6" s="11"/>
      <c r="F6" s="11"/>
      <c r="G6" s="8"/>
      <c r="H6" s="8"/>
    </row>
    <row r="7" spans="1:8" ht="30" customHeight="1" x14ac:dyDescent="0.25">
      <c r="A7" s="12" t="s">
        <v>80</v>
      </c>
      <c r="B7" s="13">
        <f>VLOOKUP(A7,'[1]LoanProjectFinInfo2 (ok) (2)'!A$2:Q$71,7,FALSE)</f>
        <v>1410</v>
      </c>
      <c r="C7" s="13">
        <f>VLOOKUP(A7,'[1]LoanProjectFinInfo2 (ok) (2)'!A$2:Q$71,8,FALSE)</f>
        <v>0</v>
      </c>
      <c r="D7" s="13">
        <f>VLOOKUP(A7,'[1]LoanProjectFinInfo2 (ok) (2)'!A$2:Q$71,15,FALSE)</f>
        <v>253</v>
      </c>
      <c r="E7" s="13">
        <f>VLOOKUP(A7,'[1]LoanProjectFinInfo2 (ok) (2)'!A$2:Q$71,10,FALSE)</f>
        <v>0</v>
      </c>
      <c r="F7" s="13">
        <f>SUM(B7:E7)</f>
        <v>1663</v>
      </c>
    </row>
    <row r="8" spans="1:8" ht="18" customHeight="1" x14ac:dyDescent="0.25">
      <c r="A8" s="11" t="s">
        <v>9</v>
      </c>
      <c r="B8" s="16"/>
      <c r="C8" s="16"/>
      <c r="D8" s="16"/>
      <c r="E8" s="16"/>
      <c r="F8" s="16"/>
      <c r="G8" s="8"/>
      <c r="H8" s="8"/>
    </row>
    <row r="9" spans="1:8" ht="33.75" customHeight="1" x14ac:dyDescent="0.25">
      <c r="A9" s="12" t="s">
        <v>8</v>
      </c>
      <c r="B9" s="13">
        <f>VLOOKUP(A9,'[1]LoanProjectFinInfo2 (ok) (2)'!A$2:Q$71,7,FALSE)</f>
        <v>731</v>
      </c>
      <c r="C9" s="13">
        <f>VLOOKUP(A9,'[1]LoanProjectFinInfo2 (ok) (2)'!A$2:Q$71,8,FALSE)</f>
        <v>651</v>
      </c>
      <c r="D9" s="13">
        <f>VLOOKUP(A9,'[1]LoanProjectFinInfo2 (ok) (2)'!A$2:Q$71,15,FALSE)</f>
        <v>561</v>
      </c>
      <c r="E9" s="13">
        <f>VLOOKUP(A9,'[1]LoanProjectFinInfo2 (ok) (2)'!A$2:Q$71,10,FALSE)</f>
        <v>0</v>
      </c>
      <c r="F9" s="13">
        <f t="shared" ref="F9:F69" si="0">SUM(B9:E9)</f>
        <v>1943</v>
      </c>
    </row>
    <row r="10" spans="1:8" s="8" customFormat="1" ht="17.25" customHeight="1" x14ac:dyDescent="0.25">
      <c r="A10" s="12" t="s">
        <v>17</v>
      </c>
      <c r="B10" s="13">
        <f>VLOOKUP(A10,'[1]LoanProjectFinInfo2 (ok) (2)'!A$2:Q$71,7,FALSE)</f>
        <v>20551</v>
      </c>
      <c r="C10" s="13">
        <f>VLOOKUP(A10,'[1]LoanProjectFinInfo2 (ok) (2)'!A$2:Q$71,8,FALSE)</f>
        <v>287</v>
      </c>
      <c r="D10" s="13">
        <f>VLOOKUP(A10,'[1]LoanProjectFinInfo2 (ok) (2)'!A$2:Q$71,15,FALSE)</f>
        <v>6697</v>
      </c>
      <c r="E10" s="13">
        <f>VLOOKUP(A10,'[1]LoanProjectFinInfo2 (ok) (2)'!A$2:Q$71,10,FALSE)</f>
        <v>0</v>
      </c>
      <c r="F10" s="13">
        <f t="shared" si="0"/>
        <v>27535</v>
      </c>
      <c r="G10" s="4"/>
      <c r="H10" s="4"/>
    </row>
    <row r="11" spans="1:8" ht="15" customHeight="1" x14ac:dyDescent="0.25">
      <c r="A11" s="12" t="s">
        <v>66</v>
      </c>
      <c r="B11" s="13">
        <f>VLOOKUP(A11,'[1]LoanProjectFinInfo2 (ok) (2)'!A$2:Q$71,7,FALSE)</f>
        <v>2018</v>
      </c>
      <c r="C11" s="13">
        <f>VLOOKUP(A11,'[1]LoanProjectFinInfo2 (ok) (2)'!A$2:Q$71,8,FALSE)</f>
        <v>25</v>
      </c>
      <c r="D11" s="13">
        <f>VLOOKUP(A11,'[1]LoanProjectFinInfo2 (ok) (2)'!A$2:Q$71,15,FALSE)</f>
        <v>220</v>
      </c>
      <c r="E11" s="13">
        <f>VLOOKUP(A11,'[1]LoanProjectFinInfo2 (ok) (2)'!A$2:Q$71,10,FALSE)</f>
        <v>0</v>
      </c>
      <c r="F11" s="13">
        <f t="shared" si="0"/>
        <v>2263</v>
      </c>
    </row>
    <row r="12" spans="1:8" ht="30" customHeight="1" x14ac:dyDescent="0.25">
      <c r="A12" s="12" t="s">
        <v>78</v>
      </c>
      <c r="B12" s="13">
        <f>VLOOKUP(A12,'[1]LoanProjectFinInfo2 (ok) (2)'!A$2:Q$71,7,FALSE)</f>
        <v>4340</v>
      </c>
      <c r="C12" s="13">
        <f>VLOOKUP(A12,'[1]LoanProjectFinInfo2 (ok) (2)'!A$2:Q$71,8,FALSE)</f>
        <v>440</v>
      </c>
      <c r="D12" s="13">
        <f>VLOOKUP(A12,'[1]LoanProjectFinInfo2 (ok) (2)'!A$2:Q$71,15,FALSE)</f>
        <v>430</v>
      </c>
      <c r="E12" s="13">
        <f>VLOOKUP(A12,'[1]LoanProjectFinInfo2 (ok) (2)'!A$2:Q$71,10,FALSE)</f>
        <v>0</v>
      </c>
      <c r="F12" s="13">
        <f t="shared" si="0"/>
        <v>5210</v>
      </c>
    </row>
    <row r="13" spans="1:8" ht="17.25" customHeight="1" x14ac:dyDescent="0.25">
      <c r="A13" s="11" t="s">
        <v>21</v>
      </c>
      <c r="B13" s="16"/>
      <c r="C13" s="16"/>
      <c r="D13" s="16"/>
      <c r="E13" s="16"/>
      <c r="F13" s="16"/>
      <c r="G13" s="8"/>
      <c r="H13" s="8"/>
    </row>
    <row r="14" spans="1:8" ht="16.5" customHeight="1" x14ac:dyDescent="0.25">
      <c r="A14" s="12" t="s">
        <v>20</v>
      </c>
      <c r="B14" s="13">
        <f>VLOOKUP(A14,'[1]LoanProjectFinInfo2 (ok) (2)'!A$2:Q$71,7,FALSE)</f>
        <v>4497.3500000000004</v>
      </c>
      <c r="C14" s="13">
        <f>VLOOKUP(A14,'[1]LoanProjectFinInfo2 (ok) (2)'!A$2:Q$71,8,FALSE)</f>
        <v>0</v>
      </c>
      <c r="D14" s="13">
        <f>VLOOKUP(A14,'[1]LoanProjectFinInfo2 (ok) (2)'!A$2:Q$71,15,FALSE)</f>
        <v>4149.8500000000004</v>
      </c>
      <c r="E14" s="13">
        <f>VLOOKUP(A14,'[1]LoanProjectFinInfo2 (ok) (2)'!A$2:Q$71,10,FALSE)</f>
        <v>0</v>
      </c>
      <c r="F14" s="13">
        <f t="shared" si="0"/>
        <v>8647.2000000000007</v>
      </c>
    </row>
    <row r="15" spans="1:8" ht="30" customHeight="1" x14ac:dyDescent="0.25">
      <c r="A15" s="12" t="s">
        <v>37</v>
      </c>
      <c r="B15" s="13">
        <f>VLOOKUP(A15,'[1]LoanProjectFinInfo2 (ok) (2)'!A$2:Q$71,7,FALSE)</f>
        <v>16511.09</v>
      </c>
      <c r="C15" s="13">
        <f>VLOOKUP(A15,'[1]LoanProjectFinInfo2 (ok) (2)'!A$2:Q$71,8,FALSE)</f>
        <v>0</v>
      </c>
      <c r="D15" s="13">
        <f>VLOOKUP(A15,'[1]LoanProjectFinInfo2 (ok) (2)'!A$2:Q$71,15,FALSE)</f>
        <v>1963.47</v>
      </c>
      <c r="E15" s="13">
        <f>VLOOKUP(A15,'[1]LoanProjectFinInfo2 (ok) (2)'!A$2:Q$71,10,FALSE)</f>
        <v>0</v>
      </c>
      <c r="F15" s="13">
        <f t="shared" si="0"/>
        <v>18474.560000000001</v>
      </c>
    </row>
    <row r="16" spans="1:8" s="8" customFormat="1" ht="30" customHeight="1" x14ac:dyDescent="0.25">
      <c r="A16" s="12" t="s">
        <v>53</v>
      </c>
      <c r="B16" s="13">
        <f>VLOOKUP(A16,'[1]LoanProjectFinInfo2 (ok) (2)'!A$2:Q$71,7,FALSE)</f>
        <v>3349.99</v>
      </c>
      <c r="C16" s="13">
        <f>VLOOKUP(A16,'[1]LoanProjectFinInfo2 (ok) (2)'!A$2:Q$71,8,FALSE)</f>
        <v>0</v>
      </c>
      <c r="D16" s="13">
        <f>VLOOKUP(A16,'[1]LoanProjectFinInfo2 (ok) (2)'!A$2:Q$71,15,FALSE)</f>
        <v>1052.74</v>
      </c>
      <c r="E16" s="13">
        <f>VLOOKUP(A16,'[1]LoanProjectFinInfo2 (ok) (2)'!A$2:Q$71,10,FALSE)</f>
        <v>0</v>
      </c>
      <c r="F16" s="13">
        <f t="shared" si="0"/>
        <v>4402.7299999999996</v>
      </c>
      <c r="G16" s="4"/>
      <c r="H16" s="4"/>
    </row>
    <row r="17" spans="1:8" ht="30" customHeight="1" x14ac:dyDescent="0.25">
      <c r="A17" s="12" t="s">
        <v>60</v>
      </c>
      <c r="B17" s="13">
        <f>VLOOKUP(A17,'[1]LoanProjectFinInfo2 (ok) (2)'!A$2:Q$71,7,FALSE)</f>
        <v>5973.56</v>
      </c>
      <c r="C17" s="13">
        <f>VLOOKUP(A17,'[1]LoanProjectFinInfo2 (ok) (2)'!A$2:Q$71,8,FALSE)</f>
        <v>0</v>
      </c>
      <c r="D17" s="13">
        <f>VLOOKUP(A17,'[1]LoanProjectFinInfo2 (ok) (2)'!A$2:Q$71,15,FALSE)</f>
        <v>1990.96</v>
      </c>
      <c r="E17" s="13">
        <f>VLOOKUP(A17,'[1]LoanProjectFinInfo2 (ok) (2)'!A$2:Q$71,10,FALSE)</f>
        <v>0</v>
      </c>
      <c r="F17" s="13">
        <f t="shared" si="0"/>
        <v>7964.52</v>
      </c>
    </row>
    <row r="18" spans="1:8" ht="30" customHeight="1" x14ac:dyDescent="0.25">
      <c r="A18" s="12" t="s">
        <v>67</v>
      </c>
      <c r="B18" s="13">
        <f>VLOOKUP(A18,'[1]LoanProjectFinInfo2 (ok) (2)'!A$2:Q$71,7,FALSE)</f>
        <v>1571.4</v>
      </c>
      <c r="C18" s="13">
        <f>VLOOKUP(A18,'[1]LoanProjectFinInfo2 (ok) (2)'!A$2:Q$71,8,FALSE)</f>
        <v>81.307000000000002</v>
      </c>
      <c r="D18" s="13">
        <f>VLOOKUP(A18,'[1]LoanProjectFinInfo2 (ok) (2)'!A$2:Q$71,15,FALSE)</f>
        <v>866.31</v>
      </c>
      <c r="E18" s="13">
        <f>VLOOKUP(A18,'[1]LoanProjectFinInfo2 (ok) (2)'!A$2:Q$71,10,FALSE)</f>
        <v>0</v>
      </c>
      <c r="F18" s="13">
        <f t="shared" si="0"/>
        <v>2519.0169999999998</v>
      </c>
    </row>
    <row r="19" spans="1:8" ht="17.25" customHeight="1" x14ac:dyDescent="0.25">
      <c r="A19" s="11" t="s">
        <v>27</v>
      </c>
      <c r="B19" s="16"/>
      <c r="C19" s="16"/>
      <c r="D19" s="16"/>
      <c r="E19" s="16"/>
      <c r="F19" s="16"/>
      <c r="G19" s="8"/>
      <c r="H19" s="8"/>
    </row>
    <row r="20" spans="1:8" x14ac:dyDescent="0.25">
      <c r="A20" s="12" t="s">
        <v>26</v>
      </c>
      <c r="B20" s="13">
        <f>VLOOKUP(A20,'[1]LoanProjectFinInfo2 (ok) (2)'!A$2:Q$71,7,FALSE)</f>
        <v>1385.02</v>
      </c>
      <c r="C20" s="13">
        <f>VLOOKUP(A20,'[1]LoanProjectFinInfo2 (ok) (2)'!A$2:Q$71,8,FALSE)</f>
        <v>17.98</v>
      </c>
      <c r="D20" s="13">
        <f>VLOOKUP(A20,'[1]LoanProjectFinInfo2 (ok) (2)'!A$2:Q$71,15,FALSE)</f>
        <v>575.61</v>
      </c>
      <c r="E20" s="13">
        <f>VLOOKUP(A20,'[1]LoanProjectFinInfo2 (ok) (2)'!A$2:Q$71,10,FALSE)</f>
        <v>0</v>
      </c>
      <c r="F20" s="13">
        <f t="shared" si="0"/>
        <v>1978.6100000000001</v>
      </c>
    </row>
    <row r="21" spans="1:8" s="8" customFormat="1" ht="27" customHeight="1" x14ac:dyDescent="0.25">
      <c r="A21" s="12" t="s">
        <v>58</v>
      </c>
      <c r="B21" s="13">
        <f>VLOOKUP(A21,'[1]LoanProjectFinInfo2 (ok) (2)'!A$2:Q$71,7,FALSE)</f>
        <v>16000</v>
      </c>
      <c r="C21" s="13">
        <f>VLOOKUP(A21,'[1]LoanProjectFinInfo2 (ok) (2)'!A$2:Q$71,8,FALSE)</f>
        <v>160</v>
      </c>
      <c r="D21" s="13">
        <f>VLOOKUP(A21,'[1]LoanProjectFinInfo2 (ok) (2)'!A$2:Q$71,15,FALSE)</f>
        <v>5404</v>
      </c>
      <c r="E21" s="13">
        <f>VLOOKUP(A21,'[1]LoanProjectFinInfo2 (ok) (2)'!A$2:Q$71,10,FALSE)</f>
        <v>0</v>
      </c>
      <c r="F21" s="13">
        <f t="shared" si="0"/>
        <v>21564</v>
      </c>
      <c r="G21" s="4"/>
      <c r="H21" s="4"/>
    </row>
    <row r="22" spans="1:8" ht="15" customHeight="1" x14ac:dyDescent="0.25">
      <c r="A22" s="12" t="s">
        <v>63</v>
      </c>
      <c r="B22" s="13">
        <f>VLOOKUP(A22,'[1]LoanProjectFinInfo2 (ok) (2)'!A$2:Q$71,7,FALSE)</f>
        <v>10100</v>
      </c>
      <c r="C22" s="13">
        <f>VLOOKUP(A22,'[1]LoanProjectFinInfo2 (ok) (2)'!A$2:Q$71,8,FALSE)</f>
        <v>0</v>
      </c>
      <c r="D22" s="13">
        <f>VLOOKUP(A22,'[1]LoanProjectFinInfo2 (ok) (2)'!A$2:Q$71,15,FALSE)</f>
        <v>996</v>
      </c>
      <c r="E22" s="13">
        <f>VLOOKUP(A22,'[1]LoanProjectFinInfo2 (ok) (2)'!A$2:Q$71,10,FALSE)</f>
        <v>0</v>
      </c>
      <c r="F22" s="13">
        <f t="shared" si="0"/>
        <v>11096</v>
      </c>
    </row>
    <row r="23" spans="1:8" ht="30" customHeight="1" x14ac:dyDescent="0.25">
      <c r="A23" s="12" t="s">
        <v>85</v>
      </c>
      <c r="B23" s="13">
        <f>VLOOKUP(A23,'[1]LoanProjectFinInfo2 (ok) (2)'!A$2:Q$71,7,FALSE)</f>
        <v>1640</v>
      </c>
      <c r="C23" s="13">
        <f>VLOOKUP(A23,'[1]LoanProjectFinInfo2 (ok) (2)'!A$2:Q$71,8,FALSE)</f>
        <v>0</v>
      </c>
      <c r="D23" s="13">
        <f>VLOOKUP(A23,'[1]LoanProjectFinInfo2 (ok) (2)'!A$2:Q$71,15,FALSE)</f>
        <v>14798.34</v>
      </c>
      <c r="E23" s="13">
        <f>VLOOKUP(A23,'[1]LoanProjectFinInfo2 (ok) (2)'!A$2:Q$71,10,FALSE)</f>
        <v>0</v>
      </c>
      <c r="F23" s="13">
        <f t="shared" si="0"/>
        <v>16438.34</v>
      </c>
    </row>
    <row r="24" spans="1:8" ht="15" customHeight="1" x14ac:dyDescent="0.25">
      <c r="A24" s="11" t="s">
        <v>25</v>
      </c>
      <c r="B24" s="16"/>
      <c r="C24" s="16"/>
      <c r="D24" s="16"/>
      <c r="E24" s="16"/>
      <c r="F24" s="16"/>
      <c r="G24" s="8"/>
      <c r="H24" s="8"/>
    </row>
    <row r="25" spans="1:8" ht="30" customHeight="1" x14ac:dyDescent="0.25">
      <c r="A25" s="12" t="s">
        <v>24</v>
      </c>
      <c r="B25" s="13">
        <f>VLOOKUP(A25,'[1]LoanProjectFinInfo2 (ok) (2)'!A$2:Q$71,7,FALSE)</f>
        <v>5160</v>
      </c>
      <c r="C25" s="13">
        <f>VLOOKUP(A25,'[1]LoanProjectFinInfo2 (ok) (2)'!A$2:Q$71,8,FALSE)</f>
        <v>168.13</v>
      </c>
      <c r="D25" s="13">
        <f>VLOOKUP(A25,'[1]LoanProjectFinInfo2 (ok) (2)'!A$2:Q$71,15,FALSE)</f>
        <v>658.33</v>
      </c>
      <c r="E25" s="13">
        <f>VLOOKUP(A25,'[1]LoanProjectFinInfo2 (ok) (2)'!A$2:Q$71,10,FALSE)</f>
        <v>0</v>
      </c>
      <c r="F25" s="13">
        <f t="shared" si="0"/>
        <v>5986.46</v>
      </c>
    </row>
    <row r="26" spans="1:8" ht="27" customHeight="1" x14ac:dyDescent="0.25">
      <c r="A26" s="12" t="s">
        <v>28</v>
      </c>
      <c r="B26" s="13">
        <f>VLOOKUP(A26,'[1]LoanProjectFinInfo2 (ok) (2)'!A$2:Q$71,7,FALSE)</f>
        <v>1026.78</v>
      </c>
      <c r="C26" s="13">
        <f>VLOOKUP(A26,'[1]LoanProjectFinInfo2 (ok) (2)'!A$2:Q$71,8,FALSE)</f>
        <v>392.4</v>
      </c>
      <c r="D26" s="13">
        <f>VLOOKUP(A26,'[1]LoanProjectFinInfo2 (ok) (2)'!A$2:Q$71,15,FALSE)</f>
        <v>851.07</v>
      </c>
      <c r="E26" s="13">
        <f>VLOOKUP(A26,'[1]LoanProjectFinInfo2 (ok) (2)'!A$2:Q$71,10,FALSE)</f>
        <v>0</v>
      </c>
      <c r="F26" s="13">
        <f t="shared" si="0"/>
        <v>2270.25</v>
      </c>
    </row>
    <row r="27" spans="1:8" s="8" customFormat="1" ht="17.25" customHeight="1" x14ac:dyDescent="0.25">
      <c r="A27" s="12" t="s">
        <v>40</v>
      </c>
      <c r="B27" s="13">
        <f>VLOOKUP(A27,'[1]LoanProjectFinInfo2 (ok) (2)'!A$2:Q$71,7,FALSE)</f>
        <v>260</v>
      </c>
      <c r="C27" s="13">
        <f>VLOOKUP(A27,'[1]LoanProjectFinInfo2 (ok) (2)'!A$2:Q$71,8,FALSE)</f>
        <v>195</v>
      </c>
      <c r="D27" s="13">
        <f>VLOOKUP(A27,'[1]LoanProjectFinInfo2 (ok) (2)'!A$2:Q$71,15,FALSE)</f>
        <v>113.75</v>
      </c>
      <c r="E27" s="13">
        <f>VLOOKUP(A27,'[1]LoanProjectFinInfo2 (ok) (2)'!A$2:Q$71,10,FALSE)</f>
        <v>0</v>
      </c>
      <c r="F27" s="13">
        <f t="shared" si="0"/>
        <v>568.75</v>
      </c>
      <c r="G27" s="4"/>
      <c r="H27" s="4"/>
    </row>
    <row r="28" spans="1:8" ht="17.25" customHeight="1" x14ac:dyDescent="0.25">
      <c r="A28" s="12" t="s">
        <v>56</v>
      </c>
      <c r="B28" s="13">
        <f>VLOOKUP(A28,'[1]LoanProjectFinInfo2 (ok) (2)'!A$2:Q$71,7,FALSE)</f>
        <v>4528.18</v>
      </c>
      <c r="C28" s="13">
        <f>VLOOKUP(A28,'[1]LoanProjectFinInfo2 (ok) (2)'!A$2:Q$71,8,FALSE)</f>
        <v>0</v>
      </c>
      <c r="D28" s="13">
        <f>VLOOKUP(A28,'[1]LoanProjectFinInfo2 (ok) (2)'!A$2:Q$71,15,FALSE)</f>
        <v>1109.27</v>
      </c>
      <c r="E28" s="13">
        <f>VLOOKUP(A28,'[1]LoanProjectFinInfo2 (ok) (2)'!A$2:Q$71,10,FALSE)</f>
        <v>0</v>
      </c>
      <c r="F28" s="13">
        <f t="shared" si="0"/>
        <v>5637.4500000000007</v>
      </c>
    </row>
    <row r="29" spans="1:8" s="8" customFormat="1" ht="27.75" customHeight="1" x14ac:dyDescent="0.25">
      <c r="A29" s="12" t="s">
        <v>86</v>
      </c>
      <c r="B29" s="13">
        <f>VLOOKUP(A29,'[1]LoanProjectFinInfo2 (ok) (2)'!A$2:Q$71,7,FALSE)</f>
        <v>1044.74</v>
      </c>
      <c r="C29" s="13">
        <f>VLOOKUP(A29,'[1]LoanProjectFinInfo2 (ok) (2)'!A$2:Q$71,8,FALSE)</f>
        <v>1062.1420000000001</v>
      </c>
      <c r="D29" s="13">
        <f>VLOOKUP(A29,'[1]LoanProjectFinInfo2 (ok) (2)'!A$2:Q$71,15,FALSE)</f>
        <v>125.67</v>
      </c>
      <c r="E29" s="13">
        <f>VLOOKUP(A29,'[1]LoanProjectFinInfo2 (ok) (2)'!A$2:Q$71,10,FALSE)</f>
        <v>0</v>
      </c>
      <c r="F29" s="13">
        <f t="shared" si="0"/>
        <v>2232.5520000000001</v>
      </c>
      <c r="G29" s="4"/>
      <c r="H29" s="4"/>
    </row>
    <row r="30" spans="1:8" ht="17.25" customHeight="1" x14ac:dyDescent="0.25">
      <c r="A30" s="11" t="s">
        <v>14</v>
      </c>
      <c r="B30" s="16"/>
      <c r="C30" s="16"/>
      <c r="D30" s="16"/>
      <c r="E30" s="16"/>
      <c r="F30" s="16"/>
      <c r="G30" s="8"/>
      <c r="H30" s="8"/>
    </row>
    <row r="31" spans="1:8" s="8" customFormat="1" ht="27.75" customHeight="1" x14ac:dyDescent="0.25">
      <c r="A31" s="12" t="s">
        <v>13</v>
      </c>
      <c r="B31" s="13">
        <f>VLOOKUP(A31,'[1]LoanProjectFinInfo2 (ok) (2)'!A$2:Q$71,7,FALSE)</f>
        <v>13443.710000000001</v>
      </c>
      <c r="C31" s="13">
        <f>VLOOKUP(A31,'[1]LoanProjectFinInfo2 (ok) (2)'!A$2:Q$71,8,FALSE)</f>
        <v>0</v>
      </c>
      <c r="D31" s="13">
        <f>VLOOKUP(A31,'[1]LoanProjectFinInfo2 (ok) (2)'!A$2:Q$71,15,FALSE)</f>
        <v>0</v>
      </c>
      <c r="E31" s="13">
        <f>VLOOKUP(A31,'[1]LoanProjectFinInfo2 (ok) (2)'!A$2:Q$71,10,FALSE)</f>
        <v>0</v>
      </c>
      <c r="F31" s="13">
        <f t="shared" si="0"/>
        <v>13443.710000000001</v>
      </c>
      <c r="G31" s="4"/>
      <c r="H31" s="4"/>
    </row>
    <row r="32" spans="1:8" ht="15" customHeight="1" x14ac:dyDescent="0.25">
      <c r="A32" s="11" t="s">
        <v>34</v>
      </c>
      <c r="B32" s="16"/>
      <c r="C32" s="16"/>
      <c r="D32" s="16"/>
      <c r="E32" s="16"/>
      <c r="F32" s="16"/>
      <c r="G32" s="8"/>
      <c r="H32" s="8"/>
    </row>
    <row r="33" spans="1:8" ht="30" customHeight="1" x14ac:dyDescent="0.25">
      <c r="A33" s="12" t="s">
        <v>33</v>
      </c>
      <c r="B33" s="13">
        <f>VLOOKUP(A33,'[1]LoanProjectFinInfo2 (ok) (2)'!A$2:Q$71,7,FALSE)</f>
        <v>1332.09</v>
      </c>
      <c r="C33" s="13">
        <f>VLOOKUP(A33,'[1]LoanProjectFinInfo2 (ok) (2)'!A$2:Q$71,8,FALSE)</f>
        <v>0</v>
      </c>
      <c r="D33" s="13">
        <f>VLOOKUP(A33,'[1]LoanProjectFinInfo2 (ok) (2)'!A$2:Q$71,15,FALSE)</f>
        <v>198.78</v>
      </c>
      <c r="E33" s="13">
        <f>VLOOKUP(A33,'[1]LoanProjectFinInfo2 (ok) (2)'!A$2:Q$71,10,FALSE)</f>
        <v>0</v>
      </c>
      <c r="F33" s="13">
        <f t="shared" si="0"/>
        <v>1530.87</v>
      </c>
    </row>
    <row r="34" spans="1:8" s="8" customFormat="1" ht="17.25" customHeight="1" x14ac:dyDescent="0.25">
      <c r="A34" s="11" t="s">
        <v>23</v>
      </c>
      <c r="B34" s="16"/>
      <c r="C34" s="16"/>
      <c r="D34" s="16"/>
      <c r="E34" s="16"/>
      <c r="F34" s="16"/>
    </row>
    <row r="35" spans="1:8" ht="18" customHeight="1" x14ac:dyDescent="0.25">
      <c r="A35" s="12" t="s">
        <v>22</v>
      </c>
      <c r="B35" s="13">
        <f>VLOOKUP(A35,'[1]LoanProjectFinInfo2 (ok) (2)'!A$2:Q$71,7,FALSE)</f>
        <v>1400.85</v>
      </c>
      <c r="C35" s="13">
        <f>VLOOKUP(A35,'[1]LoanProjectFinInfo2 (ok) (2)'!A$2:Q$71,8,FALSE)</f>
        <v>0</v>
      </c>
      <c r="D35" s="13">
        <f>VLOOKUP(A35,'[1]LoanProjectFinInfo2 (ok) (2)'!A$2:Q$71,15,FALSE)</f>
        <v>627.79999999999995</v>
      </c>
      <c r="E35" s="13">
        <f>VLOOKUP(A35,'[1]LoanProjectFinInfo2 (ok) (2)'!A$2:Q$71,10,FALSE)</f>
        <v>0</v>
      </c>
      <c r="F35" s="13">
        <f t="shared" si="0"/>
        <v>2028.6499999999999</v>
      </c>
    </row>
    <row r="36" spans="1:8" ht="30" customHeight="1" x14ac:dyDescent="0.25">
      <c r="A36" s="12" t="s">
        <v>29</v>
      </c>
      <c r="B36" s="13">
        <f>VLOOKUP(A36,'[1]LoanProjectFinInfo2 (ok) (2)'!A$2:Q$71,7,FALSE)</f>
        <v>17200</v>
      </c>
      <c r="C36" s="13">
        <f>VLOOKUP(A36,'[1]LoanProjectFinInfo2 (ok) (2)'!A$2:Q$71,8,FALSE)</f>
        <v>215</v>
      </c>
      <c r="D36" s="13">
        <f>VLOOKUP(A36,'[1]LoanProjectFinInfo2 (ok) (2)'!A$2:Q$71,15,FALSE)</f>
        <v>4257</v>
      </c>
      <c r="E36" s="13">
        <f>VLOOKUP(A36,'[1]LoanProjectFinInfo2 (ok) (2)'!A$2:Q$71,10,FALSE)</f>
        <v>0</v>
      </c>
      <c r="F36" s="13">
        <f t="shared" si="0"/>
        <v>21672</v>
      </c>
    </row>
    <row r="37" spans="1:8" ht="15" customHeight="1" x14ac:dyDescent="0.25">
      <c r="A37" s="11" t="s">
        <v>1</v>
      </c>
      <c r="B37" s="16"/>
      <c r="C37" s="16"/>
      <c r="D37" s="16"/>
      <c r="E37" s="16"/>
      <c r="F37" s="16"/>
      <c r="G37" s="8"/>
      <c r="H37" s="8"/>
    </row>
    <row r="38" spans="1:8" ht="15" customHeight="1" x14ac:dyDescent="0.25">
      <c r="A38" s="12" t="s">
        <v>0</v>
      </c>
      <c r="B38" s="13">
        <f>VLOOKUP(A38,'[1]LoanProjectFinInfo2 (ok) (2)'!A$2:Q$71,7,FALSE)</f>
        <v>13443.710000000001</v>
      </c>
      <c r="C38" s="13">
        <f>VLOOKUP(A38,'[1]LoanProjectFinInfo2 (ok) (2)'!A$2:Q$71,8,FALSE)</f>
        <v>0</v>
      </c>
      <c r="D38" s="13">
        <f>VLOOKUP(A38,'[1]LoanProjectFinInfo2 (ok) (2)'!A$2:Q$71,15,FALSE)</f>
        <v>0</v>
      </c>
      <c r="E38" s="13">
        <f>VLOOKUP(A38,'[1]LoanProjectFinInfo2 (ok) (2)'!A$2:Q$71,10,FALSE)</f>
        <v>0</v>
      </c>
      <c r="F38" s="13">
        <f t="shared" si="0"/>
        <v>13443.710000000001</v>
      </c>
    </row>
    <row r="39" spans="1:8" ht="30" customHeight="1" x14ac:dyDescent="0.25">
      <c r="A39" s="12" t="s">
        <v>4</v>
      </c>
      <c r="B39" s="13">
        <f>VLOOKUP(A39,'[1]LoanProjectFinInfo2 (ok) (2)'!A$2:Q$71,7,FALSE)</f>
        <v>22406.183333333334</v>
      </c>
      <c r="C39" s="13">
        <f>VLOOKUP(A39,'[1]LoanProjectFinInfo2 (ok) (2)'!A$2:Q$71,8,FALSE)</f>
        <v>0</v>
      </c>
      <c r="D39" s="13">
        <f>VLOOKUP(A39,'[1]LoanProjectFinInfo2 (ok) (2)'!A$2:Q$71,15,FALSE)</f>
        <v>0</v>
      </c>
      <c r="E39" s="13">
        <f>VLOOKUP(A39,'[1]LoanProjectFinInfo2 (ok) (2)'!A$2:Q$71,10,FALSE)</f>
        <v>0</v>
      </c>
      <c r="F39" s="13">
        <f t="shared" si="0"/>
        <v>22406.183333333334</v>
      </c>
    </row>
    <row r="40" spans="1:8" ht="15" customHeight="1" x14ac:dyDescent="0.25">
      <c r="A40" s="12" t="s">
        <v>5</v>
      </c>
      <c r="B40" s="13">
        <f>VLOOKUP(A40,'[1]LoanProjectFinInfo2 (ok) (2)'!A$2:Q$71,7,FALSE)</f>
        <v>17924.946666666667</v>
      </c>
      <c r="C40" s="13">
        <f>VLOOKUP(A40,'[1]LoanProjectFinInfo2 (ok) (2)'!A$2:Q$71,8,FALSE)</f>
        <v>0</v>
      </c>
      <c r="D40" s="13">
        <f>VLOOKUP(A40,'[1]LoanProjectFinInfo2 (ok) (2)'!A$2:Q$71,15,FALSE)</f>
        <v>0</v>
      </c>
      <c r="E40" s="13">
        <f>VLOOKUP(A40,'[1]LoanProjectFinInfo2 (ok) (2)'!A$2:Q$71,10,FALSE)</f>
        <v>0</v>
      </c>
      <c r="F40" s="13">
        <f t="shared" si="0"/>
        <v>17924.946666666667</v>
      </c>
    </row>
    <row r="41" spans="1:8" ht="30" customHeight="1" x14ac:dyDescent="0.25">
      <c r="A41" s="12" t="s">
        <v>6</v>
      </c>
      <c r="B41" s="13">
        <f>VLOOKUP(A41,'[1]LoanProjectFinInfo2 (ok) (2)'!A$2:Q$71,7,FALSE)</f>
        <v>3403.051124666667</v>
      </c>
      <c r="C41" s="13">
        <f>VLOOKUP(A41,'[1]LoanProjectFinInfo2 (ok) (2)'!A$2:Q$71,8,FALSE)</f>
        <v>0</v>
      </c>
      <c r="D41" s="13">
        <f>VLOOKUP(A41,'[1]LoanProjectFinInfo2 (ok) (2)'!A$2:Q$71,15,FALSE)</f>
        <v>0</v>
      </c>
      <c r="E41" s="13">
        <f>VLOOKUP(A41,'[1]LoanProjectFinInfo2 (ok) (2)'!A$2:Q$71,10,FALSE)</f>
        <v>0</v>
      </c>
      <c r="F41" s="13">
        <f t="shared" si="0"/>
        <v>3403.051124666667</v>
      </c>
    </row>
    <row r="42" spans="1:8" ht="15" customHeight="1" x14ac:dyDescent="0.25">
      <c r="A42" s="12" t="s">
        <v>7</v>
      </c>
      <c r="B42" s="13">
        <f>VLOOKUP(A42,'[1]LoanProjectFinInfo2 (ok) (2)'!A$2:Q$71,7,FALSE)</f>
        <v>19642.604681000001</v>
      </c>
      <c r="C42" s="13">
        <f>VLOOKUP(A42,'[1]LoanProjectFinInfo2 (ok) (2)'!A$2:Q$71,8,FALSE)</f>
        <v>0</v>
      </c>
      <c r="D42" s="13">
        <f>VLOOKUP(A42,'[1]LoanProjectFinInfo2 (ok) (2)'!A$2:Q$71,15,FALSE)</f>
        <v>0</v>
      </c>
      <c r="E42" s="13">
        <f>VLOOKUP(A42,'[1]LoanProjectFinInfo2 (ok) (2)'!A$2:Q$71,10,FALSE)</f>
        <v>0</v>
      </c>
      <c r="F42" s="13">
        <f t="shared" si="0"/>
        <v>19642.604681000001</v>
      </c>
    </row>
    <row r="43" spans="1:8" ht="30" customHeight="1" x14ac:dyDescent="0.25">
      <c r="A43" s="12" t="s">
        <v>10</v>
      </c>
      <c r="B43" s="13">
        <f>VLOOKUP(A43,'[1]LoanProjectFinInfo2 (ok) (2)'!A$2:Q$71,7,FALSE)</f>
        <v>13443.71</v>
      </c>
      <c r="C43" s="13">
        <f>VLOOKUP(A43,'[1]LoanProjectFinInfo2 (ok) (2)'!A$2:Q$71,8,FALSE)</f>
        <v>0</v>
      </c>
      <c r="D43" s="13">
        <f>VLOOKUP(A43,'[1]LoanProjectFinInfo2 (ok) (2)'!A$2:Q$71,15,FALSE)</f>
        <v>0</v>
      </c>
      <c r="E43" s="13">
        <f>VLOOKUP(A43,'[1]LoanProjectFinInfo2 (ok) (2)'!A$2:Q$71,10,FALSE)</f>
        <v>0</v>
      </c>
      <c r="F43" s="13">
        <f t="shared" si="0"/>
        <v>13443.71</v>
      </c>
    </row>
    <row r="44" spans="1:8" s="8" customFormat="1" ht="56.25" customHeight="1" x14ac:dyDescent="0.25">
      <c r="A44" s="12" t="s">
        <v>15</v>
      </c>
      <c r="B44" s="13">
        <f>VLOOKUP(A44,'[1]LoanProjectFinInfo2 (ok) (2)'!A$2:Q$71,7,FALSE)</f>
        <v>22406.183333333334</v>
      </c>
      <c r="C44" s="13">
        <f>VLOOKUP(A44,'[1]LoanProjectFinInfo2 (ok) (2)'!A$2:Q$71,8,FALSE)</f>
        <v>0</v>
      </c>
      <c r="D44" s="13">
        <f>VLOOKUP(A44,'[1]LoanProjectFinInfo2 (ok) (2)'!A$2:Q$71,15,FALSE)</f>
        <v>0</v>
      </c>
      <c r="E44" s="13">
        <f>VLOOKUP(A44,'[1]LoanProjectFinInfo2 (ok) (2)'!A$2:Q$71,10,FALSE)</f>
        <v>0</v>
      </c>
      <c r="F44" s="13">
        <f t="shared" si="0"/>
        <v>22406.183333333334</v>
      </c>
      <c r="G44" s="4"/>
      <c r="H44" s="4"/>
    </row>
    <row r="45" spans="1:8" ht="30" customHeight="1" x14ac:dyDescent="0.25">
      <c r="A45" s="12" t="s">
        <v>16</v>
      </c>
      <c r="B45" s="13">
        <f>VLOOKUP(A45,'[1]LoanProjectFinInfo2 (ok) (2)'!A$2:Q$71,7,FALSE)</f>
        <v>22406.183333333334</v>
      </c>
      <c r="C45" s="13">
        <f>VLOOKUP(A45,'[1]LoanProjectFinInfo2 (ok) (2)'!A$2:Q$71,8,FALSE)</f>
        <v>0</v>
      </c>
      <c r="D45" s="13">
        <f>VLOOKUP(A45,'[1]LoanProjectFinInfo2 (ok) (2)'!A$2:Q$71,15,FALSE)</f>
        <v>0</v>
      </c>
      <c r="E45" s="13">
        <f>VLOOKUP(A45,'[1]LoanProjectFinInfo2 (ok) (2)'!A$2:Q$71,10,FALSE)</f>
        <v>0</v>
      </c>
      <c r="F45" s="13">
        <f t="shared" si="0"/>
        <v>22406.183333333334</v>
      </c>
    </row>
    <row r="46" spans="1:8" ht="17.25" customHeight="1" x14ac:dyDescent="0.25">
      <c r="A46" s="11" t="s">
        <v>42</v>
      </c>
      <c r="B46" s="16"/>
      <c r="C46" s="16"/>
      <c r="D46" s="16"/>
      <c r="E46" s="16"/>
      <c r="F46" s="16"/>
      <c r="G46" s="8"/>
      <c r="H46" s="8"/>
    </row>
    <row r="47" spans="1:8" ht="15.75" customHeight="1" x14ac:dyDescent="0.25">
      <c r="A47" s="12" t="s">
        <v>41</v>
      </c>
      <c r="B47" s="13">
        <f>VLOOKUP(A47,'[1]LoanProjectFinInfo2 (ok) (2)'!A$2:Q$71,7,FALSE)</f>
        <v>640</v>
      </c>
      <c r="C47" s="13">
        <f>VLOOKUP(A47,'[1]LoanProjectFinInfo2 (ok) (2)'!A$2:Q$71,8,FALSE)</f>
        <v>0</v>
      </c>
      <c r="D47" s="13">
        <f>VLOOKUP(A47,'[1]LoanProjectFinInfo2 (ok) (2)'!A$2:Q$71,15,FALSE)</f>
        <v>109.4</v>
      </c>
      <c r="E47" s="13">
        <f>VLOOKUP(A47,'[1]LoanProjectFinInfo2 (ok) (2)'!A$2:Q$71,10,FALSE)</f>
        <v>0</v>
      </c>
      <c r="F47" s="13">
        <f t="shared" si="0"/>
        <v>749.4</v>
      </c>
    </row>
    <row r="48" spans="1:8" ht="17.25" customHeight="1" x14ac:dyDescent="0.25">
      <c r="A48" s="11" t="s">
        <v>19</v>
      </c>
      <c r="B48" s="16"/>
      <c r="C48" s="16"/>
      <c r="D48" s="16"/>
      <c r="E48" s="16"/>
      <c r="F48" s="16"/>
      <c r="G48" s="8"/>
      <c r="H48" s="8"/>
    </row>
    <row r="49" spans="1:8" ht="17.25" customHeight="1" x14ac:dyDescent="0.25">
      <c r="A49" s="12" t="s">
        <v>18</v>
      </c>
      <c r="B49" s="13">
        <f>VLOOKUP(A49,'[1]LoanProjectFinInfo2 (ok) (2)'!A$2:Q$71,7,FALSE)</f>
        <v>8392.1299999999992</v>
      </c>
      <c r="C49" s="13">
        <f>VLOOKUP(A49,'[1]LoanProjectFinInfo2 (ok) (2)'!A$2:Q$71,8,FALSE)</f>
        <v>0</v>
      </c>
      <c r="D49" s="13">
        <f>VLOOKUP(A49,'[1]LoanProjectFinInfo2 (ok) (2)'!A$2:Q$71,15,FALSE)</f>
        <v>1090.52</v>
      </c>
      <c r="E49" s="13">
        <f>VLOOKUP(A49,'[1]LoanProjectFinInfo2 (ok) (2)'!A$2:Q$71,10,FALSE)</f>
        <v>1135.31</v>
      </c>
      <c r="F49" s="13">
        <f t="shared" si="0"/>
        <v>10617.96</v>
      </c>
    </row>
    <row r="50" spans="1:8" ht="30" customHeight="1" x14ac:dyDescent="0.25">
      <c r="A50" s="12" t="s">
        <v>46</v>
      </c>
      <c r="B50" s="13">
        <f>VLOOKUP(A50,'[1]LoanProjectFinInfo2 (ok) (2)'!A$2:Q$71,7,FALSE)</f>
        <v>7938</v>
      </c>
      <c r="C50" s="13">
        <f>VLOOKUP(A50,'[1]LoanProjectFinInfo2 (ok) (2)'!A$2:Q$71,8,FALSE)</f>
        <v>0</v>
      </c>
      <c r="D50" s="13">
        <f>VLOOKUP(A50,'[1]LoanProjectFinInfo2 (ok) (2)'!A$2:Q$71,15,FALSE)</f>
        <v>1329</v>
      </c>
      <c r="E50" s="13">
        <f>VLOOKUP(A50,'[1]LoanProjectFinInfo2 (ok) (2)'!A$2:Q$71,10,FALSE)</f>
        <v>0</v>
      </c>
      <c r="F50" s="13">
        <f t="shared" si="0"/>
        <v>9267</v>
      </c>
    </row>
    <row r="51" spans="1:8" ht="15" customHeight="1" x14ac:dyDescent="0.25">
      <c r="A51" s="12" t="s">
        <v>47</v>
      </c>
      <c r="B51" s="13">
        <f>VLOOKUP(A51,'[1]LoanProjectFinInfo2 (ok) (2)'!A$2:Q$71,7,FALSE)</f>
        <v>5862</v>
      </c>
      <c r="C51" s="13">
        <f>VLOOKUP(A51,'[1]LoanProjectFinInfo2 (ok) (2)'!A$2:Q$71,8,FALSE)</f>
        <v>0</v>
      </c>
      <c r="D51" s="13">
        <f>VLOOKUP(A51,'[1]LoanProjectFinInfo2 (ok) (2)'!A$2:Q$71,15,FALSE)</f>
        <v>1578</v>
      </c>
      <c r="E51" s="13">
        <f>VLOOKUP(A51,'[1]LoanProjectFinInfo2 (ok) (2)'!A$2:Q$71,10,FALSE)</f>
        <v>0</v>
      </c>
      <c r="F51" s="13">
        <f t="shared" si="0"/>
        <v>7440</v>
      </c>
    </row>
    <row r="52" spans="1:8" ht="15" customHeight="1" x14ac:dyDescent="0.25">
      <c r="A52" s="12" t="s">
        <v>48</v>
      </c>
      <c r="B52" s="13">
        <f>VLOOKUP(A52,'[1]LoanProjectFinInfo2 (ok) (2)'!A$2:Q$71,7,FALSE)</f>
        <v>3112.83</v>
      </c>
      <c r="C52" s="13">
        <f>VLOOKUP(A52,'[1]LoanProjectFinInfo2 (ok) (2)'!A$2:Q$71,8,FALSE)</f>
        <v>0</v>
      </c>
      <c r="D52" s="13">
        <f>VLOOKUP(A52,'[1]LoanProjectFinInfo2 (ok) (2)'!A$2:Q$71,15,FALSE)</f>
        <v>6397.83</v>
      </c>
      <c r="E52" s="13">
        <f>VLOOKUP(A52,'[1]LoanProjectFinInfo2 (ok) (2)'!A$2:Q$71,10,FALSE)</f>
        <v>0</v>
      </c>
      <c r="F52" s="13">
        <f t="shared" si="0"/>
        <v>9510.66</v>
      </c>
    </row>
    <row r="53" spans="1:8" s="8" customFormat="1" ht="17.25" customHeight="1" x14ac:dyDescent="0.25">
      <c r="A53" s="12" t="s">
        <v>61</v>
      </c>
      <c r="B53" s="13">
        <f>VLOOKUP(A53,'[1]LoanProjectFinInfo2 (ok) (2)'!A$2:Q$71,7,FALSE)</f>
        <v>7860.86</v>
      </c>
      <c r="C53" s="13">
        <f>VLOOKUP(A53,'[1]LoanProjectFinInfo2 (ok) (2)'!A$2:Q$71,8,FALSE)</f>
        <v>0</v>
      </c>
      <c r="D53" s="13">
        <f>VLOOKUP(A53,'[1]LoanProjectFinInfo2 (ok) (2)'!A$2:Q$71,15,FALSE)</f>
        <v>3008.42</v>
      </c>
      <c r="E53" s="13">
        <f>VLOOKUP(A53,'[1]LoanProjectFinInfo2 (ok) (2)'!A$2:Q$71,10,FALSE)</f>
        <v>0</v>
      </c>
      <c r="F53" s="13">
        <f t="shared" si="0"/>
        <v>10869.279999999999</v>
      </c>
      <c r="G53" s="4"/>
      <c r="H53" s="4"/>
    </row>
    <row r="54" spans="1:8" ht="30" customHeight="1" x14ac:dyDescent="0.25">
      <c r="A54" s="12" t="s">
        <v>68</v>
      </c>
      <c r="B54" s="13">
        <f>VLOOKUP(A54,'[1]LoanProjectFinInfo2 (ok) (2)'!A$2:Q$71,7,FALSE)</f>
        <v>5016.6400000000003</v>
      </c>
      <c r="C54" s="13">
        <f>VLOOKUP(A54,'[1]LoanProjectFinInfo2 (ok) (2)'!A$2:Q$71,8,FALSE)</f>
        <v>0</v>
      </c>
      <c r="D54" s="13">
        <f>VLOOKUP(A54,'[1]LoanProjectFinInfo2 (ok) (2)'!A$2:Q$71,15,FALSE)</f>
        <v>2836.79</v>
      </c>
      <c r="E54" s="13">
        <f>VLOOKUP(A54,'[1]LoanProjectFinInfo2 (ok) (2)'!A$2:Q$71,10,FALSE)</f>
        <v>0</v>
      </c>
      <c r="F54" s="13">
        <f t="shared" si="0"/>
        <v>7853.43</v>
      </c>
    </row>
    <row r="55" spans="1:8" ht="15" customHeight="1" x14ac:dyDescent="0.25">
      <c r="A55" s="12" t="s">
        <v>70</v>
      </c>
      <c r="B55" s="13">
        <f>VLOOKUP(A55,'[1]LoanProjectFinInfo2 (ok) (2)'!A$2:Q$71,7,FALSE)</f>
        <v>3132</v>
      </c>
      <c r="C55" s="13">
        <f>VLOOKUP(A55,'[1]LoanProjectFinInfo2 (ok) (2)'!A$2:Q$71,8,FALSE)</f>
        <v>0</v>
      </c>
      <c r="D55" s="13">
        <f>VLOOKUP(A55,'[1]LoanProjectFinInfo2 (ok) (2)'!A$2:Q$71,15,FALSE)</f>
        <v>1329</v>
      </c>
      <c r="E55" s="13">
        <f>VLOOKUP(A55,'[1]LoanProjectFinInfo2 (ok) (2)'!A$2:Q$71,10,FALSE)</f>
        <v>0</v>
      </c>
      <c r="F55" s="13">
        <f t="shared" si="0"/>
        <v>4461</v>
      </c>
    </row>
    <row r="56" spans="1:8" ht="17.25" customHeight="1" x14ac:dyDescent="0.25">
      <c r="A56" s="11" t="s">
        <v>31</v>
      </c>
      <c r="B56" s="16"/>
      <c r="C56" s="16"/>
      <c r="D56" s="16"/>
      <c r="E56" s="16"/>
      <c r="F56" s="16"/>
      <c r="G56" s="8"/>
      <c r="H56" s="8"/>
    </row>
    <row r="57" spans="1:8" ht="30" customHeight="1" x14ac:dyDescent="0.25">
      <c r="A57" s="12" t="s">
        <v>30</v>
      </c>
      <c r="B57" s="13">
        <f>VLOOKUP(A57,'[1]LoanProjectFinInfo2 (ok) (2)'!A$2:Q$71,7,FALSE)</f>
        <v>3956</v>
      </c>
      <c r="C57" s="13">
        <f>VLOOKUP(A57,'[1]LoanProjectFinInfo2 (ok) (2)'!A$2:Q$71,8,FALSE)</f>
        <v>0</v>
      </c>
      <c r="D57" s="13">
        <f>VLOOKUP(A57,'[1]LoanProjectFinInfo2 (ok) (2)'!A$2:Q$71,15,FALSE)</f>
        <v>2978.88</v>
      </c>
      <c r="E57" s="13">
        <f>VLOOKUP(A57,'[1]LoanProjectFinInfo2 (ok) (2)'!A$2:Q$71,10,FALSE)</f>
        <v>0</v>
      </c>
      <c r="F57" s="13">
        <f t="shared" si="0"/>
        <v>6934.88</v>
      </c>
    </row>
    <row r="58" spans="1:8" ht="30" customHeight="1" x14ac:dyDescent="0.25">
      <c r="A58" s="12" t="s">
        <v>45</v>
      </c>
      <c r="B58" s="13">
        <f>VLOOKUP(A58,'[1]LoanProjectFinInfo2 (ok) (2)'!A$2:Q$71,7,FALSE)</f>
        <v>3794.48</v>
      </c>
      <c r="C58" s="13">
        <f>VLOOKUP(A58,'[1]LoanProjectFinInfo2 (ok) (2)'!A$2:Q$71,8,FALSE)</f>
        <v>0</v>
      </c>
      <c r="D58" s="13">
        <f>VLOOKUP(A58,'[1]LoanProjectFinInfo2 (ok) (2)'!A$2:Q$71,15,FALSE)</f>
        <v>1954.78</v>
      </c>
      <c r="E58" s="13">
        <f>VLOOKUP(A58,'[1]LoanProjectFinInfo2 (ok) (2)'!A$2:Q$71,10,FALSE)</f>
        <v>0</v>
      </c>
      <c r="F58" s="13">
        <f t="shared" si="0"/>
        <v>5749.26</v>
      </c>
    </row>
    <row r="59" spans="1:8" ht="30" customHeight="1" x14ac:dyDescent="0.25">
      <c r="A59" s="12" t="s">
        <v>51</v>
      </c>
      <c r="B59" s="13">
        <f>VLOOKUP(A59,'[1]LoanProjectFinInfo2 (ok) (2)'!A$2:Q$71,7,FALSE)</f>
        <v>4169.0600000000004</v>
      </c>
      <c r="C59" s="13">
        <f>VLOOKUP(A59,'[1]LoanProjectFinInfo2 (ok) (2)'!A$2:Q$71,8,FALSE)</f>
        <v>0</v>
      </c>
      <c r="D59" s="13">
        <f>VLOOKUP(A59,'[1]LoanProjectFinInfo2 (ok) (2)'!A$2:Q$71,15,FALSE)</f>
        <v>1418.24</v>
      </c>
      <c r="E59" s="13">
        <f>VLOOKUP(A59,'[1]LoanProjectFinInfo2 (ok) (2)'!A$2:Q$71,10,FALSE)</f>
        <v>0</v>
      </c>
      <c r="F59" s="13">
        <f t="shared" si="0"/>
        <v>5587.3</v>
      </c>
    </row>
    <row r="60" spans="1:8" ht="30" customHeight="1" x14ac:dyDescent="0.25">
      <c r="A60" s="12" t="s">
        <v>52</v>
      </c>
      <c r="B60" s="13">
        <f>VLOOKUP(A60,'[1]LoanProjectFinInfo2 (ok) (2)'!A$2:Q$71,7,FALSE)</f>
        <v>6539.48</v>
      </c>
      <c r="C60" s="13">
        <f>VLOOKUP(A60,'[1]LoanProjectFinInfo2 (ok) (2)'!A$2:Q$71,8,FALSE)</f>
        <v>0</v>
      </c>
      <c r="D60" s="13">
        <f>VLOOKUP(A60,'[1]LoanProjectFinInfo2 (ok) (2)'!A$2:Q$71,15,FALSE)</f>
        <v>1005.68</v>
      </c>
      <c r="E60" s="13">
        <f>VLOOKUP(A60,'[1]LoanProjectFinInfo2 (ok) (2)'!A$2:Q$71,10,FALSE)</f>
        <v>0</v>
      </c>
      <c r="F60" s="13">
        <f t="shared" si="0"/>
        <v>7545.16</v>
      </c>
    </row>
    <row r="61" spans="1:8" ht="15" customHeight="1" x14ac:dyDescent="0.25">
      <c r="A61" s="12" t="s">
        <v>54</v>
      </c>
      <c r="B61" s="13">
        <f>VLOOKUP(A61,'[1]LoanProjectFinInfo2 (ok) (2)'!A$2:Q$71,7,FALSE)</f>
        <v>2537</v>
      </c>
      <c r="C61" s="13">
        <f>VLOOKUP(A61,'[1]LoanProjectFinInfo2 (ok) (2)'!A$2:Q$71,8,FALSE)</f>
        <v>0</v>
      </c>
      <c r="D61" s="13">
        <f>VLOOKUP(A61,'[1]LoanProjectFinInfo2 (ok) (2)'!A$2:Q$71,15,FALSE)</f>
        <v>804</v>
      </c>
      <c r="E61" s="13">
        <f>VLOOKUP(A61,'[1]LoanProjectFinInfo2 (ok) (2)'!A$2:Q$71,10,FALSE)</f>
        <v>0</v>
      </c>
      <c r="F61" s="13">
        <f t="shared" si="0"/>
        <v>3341</v>
      </c>
    </row>
    <row r="62" spans="1:8" ht="15" customHeight="1" x14ac:dyDescent="0.25">
      <c r="A62" s="12" t="s">
        <v>55</v>
      </c>
      <c r="B62" s="13">
        <f>VLOOKUP(A62,'[1]LoanProjectFinInfo2 (ok) (2)'!A$2:Q$71,7,FALSE)</f>
        <v>10579</v>
      </c>
      <c r="C62" s="13">
        <f>VLOOKUP(A62,'[1]LoanProjectFinInfo2 (ok) (2)'!A$2:Q$71,8,FALSE)</f>
        <v>0</v>
      </c>
      <c r="D62" s="13">
        <f>VLOOKUP(A62,'[1]LoanProjectFinInfo2 (ok) (2)'!A$2:Q$71,15,FALSE)</f>
        <v>4534</v>
      </c>
      <c r="E62" s="13">
        <f>VLOOKUP(A62,'[1]LoanProjectFinInfo2 (ok) (2)'!A$2:Q$71,10,FALSE)</f>
        <v>0</v>
      </c>
      <c r="F62" s="13">
        <f t="shared" si="0"/>
        <v>15113</v>
      </c>
    </row>
    <row r="63" spans="1:8" ht="30" customHeight="1" x14ac:dyDescent="0.25">
      <c r="A63" s="12" t="s">
        <v>57</v>
      </c>
      <c r="B63" s="13">
        <f>VLOOKUP(A63,'[1]LoanProjectFinInfo2 (ok) (2)'!A$2:Q$71,7,FALSE)</f>
        <v>21383.29</v>
      </c>
      <c r="C63" s="13">
        <f>VLOOKUP(A63,'[1]LoanProjectFinInfo2 (ok) (2)'!A$2:Q$71,8,FALSE)</f>
        <v>0</v>
      </c>
      <c r="D63" s="13">
        <f>VLOOKUP(A63,'[1]LoanProjectFinInfo2 (ok) (2)'!A$2:Q$71,15,FALSE)</f>
        <v>12773.33</v>
      </c>
      <c r="E63" s="13">
        <f>VLOOKUP(A63,'[1]LoanProjectFinInfo2 (ok) (2)'!A$2:Q$71,10,FALSE)</f>
        <v>0</v>
      </c>
      <c r="F63" s="13">
        <f t="shared" si="0"/>
        <v>34156.620000000003</v>
      </c>
    </row>
    <row r="64" spans="1:8" ht="30" customHeight="1" x14ac:dyDescent="0.25">
      <c r="A64" s="12" t="s">
        <v>62</v>
      </c>
      <c r="B64" s="13">
        <f>VLOOKUP(A64,'[1]LoanProjectFinInfo2 (ok) (2)'!A$2:Q$71,7,FALSE)</f>
        <v>4323.5200000000004</v>
      </c>
      <c r="C64" s="13">
        <f>VLOOKUP(A64,'[1]LoanProjectFinInfo2 (ok) (2)'!A$2:Q$71,8,FALSE)</f>
        <v>0</v>
      </c>
      <c r="D64" s="13">
        <f>VLOOKUP(A64,'[1]LoanProjectFinInfo2 (ok) (2)'!A$2:Q$71,15,FALSE)</f>
        <v>1217.99</v>
      </c>
      <c r="E64" s="13">
        <f>VLOOKUP(A64,'[1]LoanProjectFinInfo2 (ok) (2)'!A$2:Q$71,10,FALSE)</f>
        <v>0</v>
      </c>
      <c r="F64" s="13">
        <f t="shared" si="0"/>
        <v>5541.51</v>
      </c>
    </row>
    <row r="65" spans="1:8" ht="15" customHeight="1" x14ac:dyDescent="0.25">
      <c r="A65" s="12" t="s">
        <v>69</v>
      </c>
      <c r="B65" s="13">
        <f>VLOOKUP(A65,'[1]LoanProjectFinInfo2 (ok) (2)'!A$2:Q$71,7,FALSE)</f>
        <v>1207.08</v>
      </c>
      <c r="C65" s="13">
        <f>VLOOKUP(A65,'[1]LoanProjectFinInfo2 (ok) (2)'!A$2:Q$71,8,FALSE)</f>
        <v>0</v>
      </c>
      <c r="D65" s="13">
        <f>VLOOKUP(A65,'[1]LoanProjectFinInfo2 (ok) (2)'!A$2:Q$71,15,FALSE)</f>
        <v>1014.97</v>
      </c>
      <c r="E65" s="13">
        <f>VLOOKUP(A65,'[1]LoanProjectFinInfo2 (ok) (2)'!A$2:Q$71,10,FALSE)</f>
        <v>0</v>
      </c>
      <c r="F65" s="13">
        <f t="shared" si="0"/>
        <v>2222.0500000000002</v>
      </c>
    </row>
    <row r="66" spans="1:8" ht="15" customHeight="1" x14ac:dyDescent="0.25">
      <c r="A66" s="12" t="s">
        <v>71</v>
      </c>
      <c r="B66" s="13">
        <f>VLOOKUP(A66,'[1]LoanProjectFinInfo2 (ok) (2)'!A$2:Q$71,7,FALSE)</f>
        <v>875.25</v>
      </c>
      <c r="C66" s="13">
        <f>VLOOKUP(A66,'[1]LoanProjectFinInfo2 (ok) (2)'!A$2:Q$71,8,FALSE)</f>
        <v>0</v>
      </c>
      <c r="D66" s="13">
        <f>VLOOKUP(A66,'[1]LoanProjectFinInfo2 (ok) (2)'!A$2:Q$71,15,FALSE)</f>
        <v>157.46</v>
      </c>
      <c r="E66" s="13">
        <f>VLOOKUP(A66,'[1]LoanProjectFinInfo2 (ok) (2)'!A$2:Q$71,10,FALSE)</f>
        <v>0</v>
      </c>
      <c r="F66" s="13">
        <f t="shared" si="0"/>
        <v>1032.71</v>
      </c>
    </row>
    <row r="67" spans="1:8" s="8" customFormat="1" ht="45.75" customHeight="1" x14ac:dyDescent="0.25">
      <c r="A67" s="12" t="s">
        <v>73</v>
      </c>
      <c r="B67" s="13">
        <f>VLOOKUP(A67,'[1]LoanProjectFinInfo2 (ok) (2)'!A$2:Q$71,7,FALSE)</f>
        <v>3267.61</v>
      </c>
      <c r="C67" s="13">
        <f>VLOOKUP(A67,'[1]LoanProjectFinInfo2 (ok) (2)'!A$2:Q$71,8,FALSE)</f>
        <v>0</v>
      </c>
      <c r="D67" s="13">
        <f>VLOOKUP(A67,'[1]LoanProjectFinInfo2 (ok) (2)'!A$2:Q$71,15,FALSE)</f>
        <v>947.25</v>
      </c>
      <c r="E67" s="13">
        <f>VLOOKUP(A67,'[1]LoanProjectFinInfo2 (ok) (2)'!A$2:Q$71,10,FALSE)</f>
        <v>0</v>
      </c>
      <c r="F67" s="13">
        <f t="shared" si="0"/>
        <v>4214.8600000000006</v>
      </c>
      <c r="G67" s="4"/>
      <c r="H67" s="4"/>
    </row>
    <row r="68" spans="1:8" ht="15" customHeight="1" x14ac:dyDescent="0.25">
      <c r="A68" s="12" t="s">
        <v>74</v>
      </c>
      <c r="B68" s="13">
        <f>VLOOKUP(A68,'[1]LoanProjectFinInfo2 (ok) (2)'!A$2:Q$71,7,FALSE)</f>
        <v>604.86</v>
      </c>
      <c r="C68" s="13">
        <f>VLOOKUP(A68,'[1]LoanProjectFinInfo2 (ok) (2)'!A$2:Q$71,8,FALSE)</f>
        <v>0</v>
      </c>
      <c r="D68" s="13">
        <f>VLOOKUP(A68,'[1]LoanProjectFinInfo2 (ok) (2)'!A$2:Q$71,15,FALSE)</f>
        <v>367.2</v>
      </c>
      <c r="E68" s="13">
        <f>VLOOKUP(A68,'[1]LoanProjectFinInfo2 (ok) (2)'!A$2:Q$71,10,FALSE)</f>
        <v>0</v>
      </c>
      <c r="F68" s="13">
        <f t="shared" si="0"/>
        <v>972.06</v>
      </c>
    </row>
    <row r="69" spans="1:8" ht="15" customHeight="1" x14ac:dyDescent="0.25">
      <c r="A69" s="12" t="s">
        <v>75</v>
      </c>
      <c r="B69" s="13">
        <f>VLOOKUP(A69,'[1]LoanProjectFinInfo2 (ok) (2)'!A$2:Q$71,7,FALSE)</f>
        <v>10284.61</v>
      </c>
      <c r="C69" s="13">
        <f>VLOOKUP(A69,'[1]LoanProjectFinInfo2 (ok) (2)'!A$2:Q$71,8,FALSE)</f>
        <v>167.74</v>
      </c>
      <c r="D69" s="13">
        <f>VLOOKUP(A69,'[1]LoanProjectFinInfo2 (ok) (2)'!A$2:Q$71,15,FALSE)</f>
        <v>18490.98</v>
      </c>
      <c r="E69" s="13">
        <f>VLOOKUP(A69,'[1]LoanProjectFinInfo2 (ok) (2)'!A$2:Q$71,10,FALSE)</f>
        <v>0</v>
      </c>
      <c r="F69" s="13">
        <f t="shared" si="0"/>
        <v>28943.33</v>
      </c>
    </row>
    <row r="70" spans="1:8" ht="15.75" customHeight="1" x14ac:dyDescent="0.25">
      <c r="A70" s="11" t="s">
        <v>3</v>
      </c>
      <c r="B70" s="16"/>
      <c r="C70" s="16"/>
      <c r="D70" s="16"/>
      <c r="E70" s="16"/>
      <c r="F70" s="16"/>
      <c r="G70" s="8"/>
      <c r="H70" s="8"/>
    </row>
    <row r="71" spans="1:8" ht="17.25" customHeight="1" x14ac:dyDescent="0.25">
      <c r="A71" s="12" t="s">
        <v>2</v>
      </c>
      <c r="B71" s="13">
        <f>VLOOKUP(A71,'[1]LoanProjectFinInfo2 (ok) (2)'!A$2:Q$71,7,FALSE)</f>
        <v>17230</v>
      </c>
      <c r="C71" s="13">
        <f>VLOOKUP(A71,'[1]LoanProjectFinInfo2 (ok) (2)'!A$2:Q$71,8,FALSE)</f>
        <v>0</v>
      </c>
      <c r="D71" s="13">
        <f>VLOOKUP(A71,'[1]LoanProjectFinInfo2 (ok) (2)'!A$2:Q$71,15,FALSE)</f>
        <v>4552</v>
      </c>
      <c r="E71" s="13">
        <f>VLOOKUP(A71,'[1]LoanProjectFinInfo2 (ok) (2)'!A$2:Q$71,10,FALSE)</f>
        <v>0</v>
      </c>
      <c r="F71" s="13">
        <f t="shared" ref="F71:F92" si="1">SUM(B71:E71)</f>
        <v>21782</v>
      </c>
    </row>
    <row r="72" spans="1:8" ht="15" customHeight="1" x14ac:dyDescent="0.25">
      <c r="A72" s="12" t="s">
        <v>11</v>
      </c>
      <c r="B72" s="13">
        <f>VLOOKUP(A72,'[1]LoanProjectFinInfo2 (ok) (2)'!A$2:Q$71,7,FALSE)</f>
        <v>17413</v>
      </c>
      <c r="C72" s="13">
        <f>VLOOKUP(A72,'[1]LoanProjectFinInfo2 (ok) (2)'!A$2:Q$71,8,FALSE)</f>
        <v>0</v>
      </c>
      <c r="D72" s="13">
        <f>VLOOKUP(A72,'[1]LoanProjectFinInfo2 (ok) (2)'!A$2:Q$71,15,FALSE)</f>
        <v>4601</v>
      </c>
      <c r="E72" s="13">
        <f>VLOOKUP(A72,'[1]LoanProjectFinInfo2 (ok) (2)'!A$2:Q$71,10,FALSE)</f>
        <v>0</v>
      </c>
      <c r="F72" s="13">
        <f t="shared" si="1"/>
        <v>22014</v>
      </c>
    </row>
    <row r="73" spans="1:8" s="8" customFormat="1" ht="27.75" customHeight="1" x14ac:dyDescent="0.25">
      <c r="A73" s="12" t="s">
        <v>12</v>
      </c>
      <c r="B73" s="13">
        <f>VLOOKUP(A73,'[1]LoanProjectFinInfo2 (ok) (2)'!A$2:Q$71,7,FALSE)</f>
        <v>4339</v>
      </c>
      <c r="C73" s="13">
        <f>VLOOKUP(A73,'[1]LoanProjectFinInfo2 (ok) (2)'!A$2:Q$71,8,FALSE)</f>
        <v>0</v>
      </c>
      <c r="D73" s="13">
        <f>VLOOKUP(A73,'[1]LoanProjectFinInfo2 (ok) (2)'!A$2:Q$71,15,FALSE)</f>
        <v>1446</v>
      </c>
      <c r="E73" s="13">
        <f>VLOOKUP(A73,'[1]LoanProjectFinInfo2 (ok) (2)'!A$2:Q$71,10,FALSE)</f>
        <v>0</v>
      </c>
      <c r="F73" s="13">
        <f t="shared" si="1"/>
        <v>5785</v>
      </c>
      <c r="G73" s="4"/>
      <c r="H73" s="4"/>
    </row>
    <row r="74" spans="1:8" ht="27.75" customHeight="1" x14ac:dyDescent="0.25">
      <c r="A74" s="12" t="s">
        <v>32</v>
      </c>
      <c r="B74" s="13">
        <f>VLOOKUP(A74,'[1]LoanProjectFinInfo2 (ok) (2)'!A$2:Q$71,7,FALSE)</f>
        <v>34555</v>
      </c>
      <c r="C74" s="13">
        <f>VLOOKUP(A74,'[1]LoanProjectFinInfo2 (ok) (2)'!A$2:Q$71,8,FALSE)</f>
        <v>0</v>
      </c>
      <c r="D74" s="13">
        <f>VLOOKUP(A74,'[1]LoanProjectFinInfo2 (ok) (2)'!A$2:Q$71,15,FALSE)</f>
        <v>9389</v>
      </c>
      <c r="E74" s="13">
        <f>VLOOKUP(A74,'[1]LoanProjectFinInfo2 (ok) (2)'!A$2:Q$71,10,FALSE)</f>
        <v>0</v>
      </c>
      <c r="F74" s="13">
        <f t="shared" si="1"/>
        <v>43944</v>
      </c>
    </row>
    <row r="75" spans="1:8" s="8" customFormat="1" ht="27.75" customHeight="1" x14ac:dyDescent="0.25">
      <c r="A75" s="12" t="s">
        <v>82</v>
      </c>
      <c r="B75" s="13">
        <f>VLOOKUP(A75,'[1]LoanProjectFinInfo2 (ok) (2)'!A$2:Q$71,7,FALSE)</f>
        <v>2800.17</v>
      </c>
      <c r="C75" s="13">
        <f>VLOOKUP(A75,'[1]LoanProjectFinInfo2 (ok) (2)'!A$2:Q$71,8,FALSE)</f>
        <v>0</v>
      </c>
      <c r="D75" s="13">
        <f>VLOOKUP(A75,'[1]LoanProjectFinInfo2 (ok) (2)'!A$2:Q$71,15,FALSE)</f>
        <v>676.91</v>
      </c>
      <c r="E75" s="13">
        <f>VLOOKUP(A75,'[1]LoanProjectFinInfo2 (ok) (2)'!A$2:Q$71,10,FALSE)</f>
        <v>0</v>
      </c>
      <c r="F75" s="13">
        <f t="shared" si="1"/>
        <v>3477.08</v>
      </c>
      <c r="G75" s="4"/>
      <c r="H75" s="4"/>
    </row>
    <row r="76" spans="1:8" ht="15" customHeight="1" x14ac:dyDescent="0.25">
      <c r="A76" s="11" t="s">
        <v>65</v>
      </c>
      <c r="B76" s="16"/>
      <c r="C76" s="16"/>
      <c r="D76" s="16"/>
      <c r="E76" s="16"/>
      <c r="F76" s="16"/>
      <c r="G76" s="8"/>
      <c r="H76" s="8"/>
    </row>
    <row r="77" spans="1:8" ht="30" customHeight="1" x14ac:dyDescent="0.25">
      <c r="A77" s="12" t="s">
        <v>64</v>
      </c>
      <c r="B77" s="13">
        <f>VLOOKUP(A77,'[1]LoanProjectFinInfo2 (ok) (2)'!A$2:Q$71,7,FALSE)</f>
        <v>1044.8900000000001</v>
      </c>
      <c r="C77" s="13">
        <f>VLOOKUP(A77,'[1]LoanProjectFinInfo2 (ok) (2)'!A$2:Q$71,8,FALSE)</f>
        <v>29.77</v>
      </c>
      <c r="D77" s="13">
        <f>VLOOKUP(A77,'[1]LoanProjectFinInfo2 (ok) (2)'!A$2:Q$71,15,FALSE)</f>
        <v>204.68</v>
      </c>
      <c r="E77" s="13">
        <f>VLOOKUP(A77,'[1]LoanProjectFinInfo2 (ok) (2)'!A$2:Q$71,10,FALSE)</f>
        <v>0</v>
      </c>
      <c r="F77" s="13">
        <f t="shared" si="1"/>
        <v>1279.3400000000001</v>
      </c>
    </row>
    <row r="78" spans="1:8" ht="15.75" customHeight="1" x14ac:dyDescent="0.25">
      <c r="A78" s="11" t="s">
        <v>44</v>
      </c>
      <c r="B78" s="16"/>
      <c r="C78" s="16"/>
      <c r="D78" s="16"/>
      <c r="E78" s="16"/>
      <c r="F78" s="16"/>
      <c r="G78" s="8"/>
      <c r="H78" s="8"/>
    </row>
    <row r="79" spans="1:8" ht="30" customHeight="1" x14ac:dyDescent="0.25">
      <c r="A79" s="12" t="s">
        <v>43</v>
      </c>
      <c r="B79" s="13">
        <f>VLOOKUP(A79,'[1]LoanProjectFinInfo2 (ok) (2)'!A$2:Q$71,7,FALSE)</f>
        <v>1377.16</v>
      </c>
      <c r="C79" s="13">
        <f>VLOOKUP(A79,'[1]LoanProjectFinInfo2 (ok) (2)'!A$2:Q$71,8,FALSE)</f>
        <v>0</v>
      </c>
      <c r="D79" s="13">
        <f>VLOOKUP(A79,'[1]LoanProjectFinInfo2 (ok) (2)'!A$2:Q$71,15,FALSE)</f>
        <v>344.29</v>
      </c>
      <c r="E79" s="13">
        <f>VLOOKUP(A79,'[1]LoanProjectFinInfo2 (ok) (2)'!A$2:Q$71,10,FALSE)</f>
        <v>0</v>
      </c>
      <c r="F79" s="13">
        <f t="shared" si="1"/>
        <v>1721.45</v>
      </c>
    </row>
    <row r="80" spans="1:8" s="8" customFormat="1" ht="17.25" customHeight="1" x14ac:dyDescent="0.25">
      <c r="A80" s="12" t="s">
        <v>59</v>
      </c>
      <c r="B80" s="13">
        <f>VLOOKUP(A80,'[1]LoanProjectFinInfo2 (ok) (2)'!A$2:Q$71,7,FALSE)</f>
        <v>7770</v>
      </c>
      <c r="C80" s="13">
        <f>VLOOKUP(A80,'[1]LoanProjectFinInfo2 (ok) (2)'!A$2:Q$71,8,FALSE)</f>
        <v>0</v>
      </c>
      <c r="D80" s="13">
        <f>VLOOKUP(A80,'[1]LoanProjectFinInfo2 (ok) (2)'!A$2:Q$71,15,FALSE)</f>
        <v>1925</v>
      </c>
      <c r="E80" s="13">
        <f>VLOOKUP(A80,'[1]LoanProjectFinInfo2 (ok) (2)'!A$2:Q$71,10,FALSE)</f>
        <v>0</v>
      </c>
      <c r="F80" s="13">
        <f t="shared" si="1"/>
        <v>9695</v>
      </c>
      <c r="G80" s="4"/>
      <c r="H80" s="4"/>
    </row>
    <row r="81" spans="1:8" ht="30" customHeight="1" x14ac:dyDescent="0.25">
      <c r="A81" s="12" t="s">
        <v>76</v>
      </c>
      <c r="B81" s="13">
        <f>VLOOKUP(A81,'[1]LoanProjectFinInfo2 (ok) (2)'!A$2:Q$71,7,FALSE)</f>
        <v>11968</v>
      </c>
      <c r="C81" s="13">
        <f>VLOOKUP(A81,'[1]LoanProjectFinInfo2 (ok) (2)'!A$2:Q$71,8,FALSE)</f>
        <v>0</v>
      </c>
      <c r="D81" s="13">
        <f>VLOOKUP(A81,'[1]LoanProjectFinInfo2 (ok) (2)'!A$2:Q$71,15,FALSE)</f>
        <v>5075.67</v>
      </c>
      <c r="E81" s="13">
        <f>VLOOKUP(A81,'[1]LoanProjectFinInfo2 (ok) (2)'!A$2:Q$71,10,FALSE)</f>
        <v>0</v>
      </c>
      <c r="F81" s="13">
        <f t="shared" si="1"/>
        <v>17043.669999999998</v>
      </c>
    </row>
    <row r="82" spans="1:8" s="8" customFormat="1" ht="33" customHeight="1" x14ac:dyDescent="0.25">
      <c r="A82" s="12" t="s">
        <v>77</v>
      </c>
      <c r="B82" s="13">
        <f>VLOOKUP(A82,'[1]LoanProjectFinInfo2 (ok) (2)'!A$2:Q$71,7,FALSE)</f>
        <v>5128</v>
      </c>
      <c r="C82" s="13">
        <f>VLOOKUP(A82,'[1]LoanProjectFinInfo2 (ok) (2)'!A$2:Q$71,8,FALSE)</f>
        <v>875.86</v>
      </c>
      <c r="D82" s="13">
        <f>VLOOKUP(A82,'[1]LoanProjectFinInfo2 (ok) (2)'!A$2:Q$71,15,FALSE)</f>
        <v>0</v>
      </c>
      <c r="E82" s="13">
        <f>VLOOKUP(A82,'[1]LoanProjectFinInfo2 (ok) (2)'!A$2:Q$71,10,FALSE)</f>
        <v>0</v>
      </c>
      <c r="F82" s="13">
        <f t="shared" si="1"/>
        <v>6003.86</v>
      </c>
      <c r="G82" s="4"/>
      <c r="H82" s="4"/>
    </row>
    <row r="83" spans="1:8" ht="16.5" customHeight="1" x14ac:dyDescent="0.25">
      <c r="A83" s="11" t="s">
        <v>84</v>
      </c>
      <c r="B83" s="16"/>
      <c r="C83" s="16"/>
      <c r="D83" s="16"/>
      <c r="E83" s="16"/>
      <c r="F83" s="16"/>
      <c r="G83" s="8"/>
      <c r="H83" s="8"/>
    </row>
    <row r="84" spans="1:8" s="8" customFormat="1" ht="29.25" customHeight="1" x14ac:dyDescent="0.25">
      <c r="A84" s="12" t="s">
        <v>83</v>
      </c>
      <c r="B84" s="13">
        <f>VLOOKUP(A84,'[1]LoanProjectFinInfo2 (ok) (2)'!A$2:Q$71,7,FALSE)</f>
        <v>520</v>
      </c>
      <c r="C84" s="13">
        <f>VLOOKUP(A84,'[1]LoanProjectFinInfo2 (ok) (2)'!A$2:Q$71,8,FALSE)</f>
        <v>0</v>
      </c>
      <c r="D84" s="13">
        <f>VLOOKUP(A84,'[1]LoanProjectFinInfo2 (ok) (2)'!A$2:Q$71,15,FALSE)</f>
        <v>113.4</v>
      </c>
      <c r="E84" s="13">
        <f>VLOOKUP(A84,'[1]LoanProjectFinInfo2 (ok) (2)'!A$2:Q$71,10,FALSE)</f>
        <v>0</v>
      </c>
      <c r="F84" s="13">
        <f t="shared" si="1"/>
        <v>633.4</v>
      </c>
      <c r="G84" s="4"/>
      <c r="H84" s="4"/>
    </row>
    <row r="85" spans="1:8" ht="17.25" customHeight="1" x14ac:dyDescent="0.25">
      <c r="A85" s="11" t="s">
        <v>39</v>
      </c>
      <c r="B85" s="16"/>
      <c r="C85" s="16"/>
      <c r="D85" s="16"/>
      <c r="E85" s="16"/>
      <c r="F85" s="16"/>
      <c r="G85" s="8"/>
      <c r="H85" s="8"/>
    </row>
    <row r="86" spans="1:8" s="8" customFormat="1" ht="29.25" customHeight="1" x14ac:dyDescent="0.25">
      <c r="A86" s="12" t="s">
        <v>38</v>
      </c>
      <c r="B86" s="13">
        <f>VLOOKUP(A86,'[1]LoanProjectFinInfo2 (ok) (2)'!A$2:Q$71,7,FALSE)</f>
        <v>652.79999999999995</v>
      </c>
      <c r="C86" s="13">
        <f>VLOOKUP(A86,'[1]LoanProjectFinInfo2 (ok) (2)'!A$2:Q$71,8,FALSE)</f>
        <v>0</v>
      </c>
      <c r="D86" s="13">
        <f>VLOOKUP(A86,'[1]LoanProjectFinInfo2 (ok) (2)'!A$2:Q$71,15,FALSE)</f>
        <v>610.5</v>
      </c>
      <c r="E86" s="13">
        <f>VLOOKUP(A86,'[1]LoanProjectFinInfo2 (ok) (2)'!A$2:Q$71,10,FALSE)</f>
        <v>0</v>
      </c>
      <c r="F86" s="13">
        <f t="shared" si="1"/>
        <v>1263.3</v>
      </c>
      <c r="G86" s="4"/>
      <c r="H86" s="4"/>
    </row>
    <row r="87" spans="1:8" ht="15" customHeight="1" x14ac:dyDescent="0.25">
      <c r="A87" s="11" t="s">
        <v>36</v>
      </c>
      <c r="B87" s="16"/>
      <c r="C87" s="16"/>
      <c r="D87" s="16"/>
      <c r="E87" s="16"/>
      <c r="F87" s="16"/>
      <c r="G87" s="8"/>
      <c r="H87" s="8"/>
    </row>
    <row r="88" spans="1:8" ht="31.5" customHeight="1" x14ac:dyDescent="0.25">
      <c r="A88" s="12" t="s">
        <v>35</v>
      </c>
      <c r="B88" s="13">
        <f>VLOOKUP(A88,'[1]LoanProjectFinInfo2 (ok) (2)'!A$2:Q$71,7,FALSE)</f>
        <v>5537.4480000000003</v>
      </c>
      <c r="C88" s="13">
        <f>VLOOKUP(A88,'[1]LoanProjectFinInfo2 (ok) (2)'!A$2:Q$71,8,FALSE)</f>
        <v>0</v>
      </c>
      <c r="D88" s="13">
        <f>VLOOKUP(A88,'[1]LoanProjectFinInfo2 (ok) (2)'!A$2:Q$71,15,FALSE)</f>
        <v>552.01</v>
      </c>
      <c r="E88" s="13">
        <f>VLOOKUP(A88,'[1]LoanProjectFinInfo2 (ok) (2)'!A$2:Q$71,10,FALSE)</f>
        <v>0</v>
      </c>
      <c r="F88" s="13">
        <f t="shared" si="1"/>
        <v>6089.4580000000005</v>
      </c>
    </row>
    <row r="89" spans="1:8" ht="15.75" customHeight="1" x14ac:dyDescent="0.25">
      <c r="A89" s="11" t="s">
        <v>50</v>
      </c>
      <c r="B89" s="16"/>
      <c r="C89" s="16"/>
      <c r="D89" s="16"/>
      <c r="E89" s="16"/>
      <c r="F89" s="16"/>
      <c r="G89" s="8"/>
      <c r="H89" s="8"/>
    </row>
    <row r="90" spans="1:8" ht="40.5" x14ac:dyDescent="0.25">
      <c r="A90" s="12" t="s">
        <v>49</v>
      </c>
      <c r="B90" s="13">
        <f>VLOOKUP(A90,'[1]LoanProjectFinInfo2 (ok) (2)'!A$2:Q$71,7,FALSE)</f>
        <v>3417.98</v>
      </c>
      <c r="C90" s="13">
        <f>VLOOKUP(A90,'[1]LoanProjectFinInfo2 (ok) (2)'!A$2:Q$71,8,FALSE)</f>
        <v>0</v>
      </c>
      <c r="D90" s="13">
        <f>VLOOKUP(A90,'[1]LoanProjectFinInfo2 (ok) (2)'!A$2:Q$71,15,FALSE)</f>
        <v>589.16</v>
      </c>
      <c r="E90" s="13">
        <f>VLOOKUP(A90,'[1]LoanProjectFinInfo2 (ok) (2)'!A$2:Q$71,10,FALSE)</f>
        <v>0</v>
      </c>
      <c r="F90" s="13">
        <f t="shared" si="1"/>
        <v>4007.14</v>
      </c>
    </row>
    <row r="91" spans="1:8" ht="27" x14ac:dyDescent="0.25">
      <c r="A91" s="12" t="s">
        <v>72</v>
      </c>
      <c r="B91" s="13">
        <f>VLOOKUP(A91,'[1]LoanProjectFinInfo2 (ok) (2)'!A$2:Q$71,7,FALSE)</f>
        <v>8950.58</v>
      </c>
      <c r="C91" s="13">
        <f>VLOOKUP(A91,'[1]LoanProjectFinInfo2 (ok) (2)'!A$2:Q$71,8,FALSE)</f>
        <v>0</v>
      </c>
      <c r="D91" s="13">
        <f>VLOOKUP(A91,'[1]LoanProjectFinInfo2 (ok) (2)'!A$2:Q$71,15,FALSE)</f>
        <v>2261.56</v>
      </c>
      <c r="E91" s="13">
        <f>VLOOKUP(A91,'[1]LoanProjectFinInfo2 (ok) (2)'!A$2:Q$71,10,FALSE)</f>
        <v>0</v>
      </c>
      <c r="F91" s="13">
        <f t="shared" si="1"/>
        <v>11212.14</v>
      </c>
    </row>
    <row r="92" spans="1:8" ht="27" x14ac:dyDescent="0.25">
      <c r="A92" s="12" t="s">
        <v>79</v>
      </c>
      <c r="B92" s="13">
        <f>VLOOKUP(A92,'[1]LoanProjectFinInfo2 (ok) (2)'!A$2:Q$71,7,FALSE)</f>
        <v>3166.0349999999999</v>
      </c>
      <c r="C92" s="13">
        <f>VLOOKUP(A92,'[1]LoanProjectFinInfo2 (ok) (2)'!A$2:Q$71,8,FALSE)</f>
        <v>0</v>
      </c>
      <c r="D92" s="13">
        <f>VLOOKUP(A92,'[1]LoanProjectFinInfo2 (ok) (2)'!A$2:Q$71,15,FALSE)</f>
        <v>1945.403</v>
      </c>
      <c r="E92" s="13">
        <f>VLOOKUP(A92,'[1]LoanProjectFinInfo2 (ok) (2)'!A$2:Q$71,10,FALSE)</f>
        <v>0</v>
      </c>
      <c r="F92" s="13">
        <f t="shared" si="1"/>
        <v>5111.4380000000001</v>
      </c>
    </row>
  </sheetData>
  <mergeCells count="2">
    <mergeCell ref="A2:F2"/>
    <mergeCell ref="A3:F3"/>
  </mergeCells>
  <conditionalFormatting sqref="A1:A1048576">
    <cfRule type="duplicateValues" dxfId="0" priority="1"/>
  </conditionalFormatting>
  <printOptions horizontalCentered="1"/>
  <pageMargins left="0.37" right="0.31" top="0.75" bottom="0.75" header="0.34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Annex 2-A</vt:lpstr>
      <vt:lpstr>Annex 2-A (2)</vt:lpstr>
      <vt:lpstr>'Annex 2-A'!Print_Titles</vt:lpstr>
      <vt:lpstr>'Annex 2-A (2)'!Print_Titles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Paul G. Pineda</dc:creator>
  <cp:lastModifiedBy>Mark Justine B. Gatdula</cp:lastModifiedBy>
  <cp:lastPrinted>2015-06-29T14:28:30Z</cp:lastPrinted>
  <dcterms:created xsi:type="dcterms:W3CDTF">2015-06-09T00:08:07Z</dcterms:created>
  <dcterms:modified xsi:type="dcterms:W3CDTF">2015-06-29T15:08:00Z</dcterms:modified>
</cp:coreProperties>
</file>