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65" yWindow="315" windowWidth="19185" windowHeight="11760"/>
  </bookViews>
  <sheets>
    <sheet name="Chapter 3 Annex B2" sheetId="3" r:id="rId1"/>
  </sheets>
  <definedNames>
    <definedName name="_xlnm.Print_Area" localSheetId="0">'Chapter 3 Annex B2'!$A$1:$AY$50</definedName>
    <definedName name="_xlnm.Print_Titles" localSheetId="0">'Chapter 3 Annex B2'!$A:$A,'Chapter 3 Annex B2'!$1:$4</definedName>
  </definedNames>
  <calcPr calcId="125725"/>
</workbook>
</file>

<file path=xl/calcChain.xml><?xml version="1.0" encoding="utf-8"?>
<calcChain xmlns="http://schemas.openxmlformats.org/spreadsheetml/2006/main">
  <c r="AG10" i="3"/>
  <c r="AA10"/>
  <c r="U10"/>
  <c r="O10"/>
  <c r="AI15"/>
  <c r="AH15"/>
  <c r="AG15"/>
  <c r="AA15"/>
  <c r="U15"/>
  <c r="O15"/>
  <c r="AU15"/>
  <c r="AT15"/>
  <c r="O20"/>
  <c r="U20"/>
  <c r="AA20"/>
  <c r="AG20"/>
  <c r="AH20"/>
  <c r="AT20" s="1"/>
  <c r="AI20"/>
  <c r="AU20"/>
  <c r="AJ20"/>
  <c r="AV20" s="1"/>
  <c r="AK20"/>
  <c r="AW20" s="1"/>
  <c r="AL20"/>
  <c r="AX20"/>
  <c r="AL9"/>
  <c r="AL10"/>
  <c r="AL13"/>
  <c r="AL14"/>
  <c r="AX14" s="1"/>
  <c r="AL15"/>
  <c r="AL17"/>
  <c r="AX17" s="1"/>
  <c r="AL18"/>
  <c r="AX18" s="1"/>
  <c r="AL22"/>
  <c r="AX22"/>
  <c r="N29"/>
  <c r="AL29" s="1"/>
  <c r="T29"/>
  <c r="Z29"/>
  <c r="AF29"/>
  <c r="AF50" s="1"/>
  <c r="AL33"/>
  <c r="AL34"/>
  <c r="AL35"/>
  <c r="AL36"/>
  <c r="AL38"/>
  <c r="N39"/>
  <c r="T39"/>
  <c r="Z39"/>
  <c r="Z50" s="1"/>
  <c r="AF39"/>
  <c r="AL48"/>
  <c r="AX48" s="1"/>
  <c r="AL49"/>
  <c r="AX49"/>
  <c r="AR29"/>
  <c r="AR39"/>
  <c r="AK9"/>
  <c r="AW9"/>
  <c r="AK10"/>
  <c r="AW10" s="1"/>
  <c r="AK13"/>
  <c r="AW13" s="1"/>
  <c r="AK14"/>
  <c r="AW14" s="1"/>
  <c r="AK15"/>
  <c r="AW15" s="1"/>
  <c r="AK17"/>
  <c r="AW17" s="1"/>
  <c r="AK18"/>
  <c r="AW18" s="1"/>
  <c r="AK22"/>
  <c r="M29"/>
  <c r="M50" s="1"/>
  <c r="S29"/>
  <c r="Y29"/>
  <c r="AE29"/>
  <c r="AE50" s="1"/>
  <c r="AK33"/>
  <c r="AW33"/>
  <c r="AK34"/>
  <c r="AK35"/>
  <c r="AW35" s="1"/>
  <c r="AK36"/>
  <c r="AK38"/>
  <c r="AW38"/>
  <c r="M39"/>
  <c r="S39"/>
  <c r="Y39"/>
  <c r="AE39"/>
  <c r="AK48"/>
  <c r="AK49"/>
  <c r="AW49" s="1"/>
  <c r="AQ29"/>
  <c r="AQ39"/>
  <c r="AQ50" s="1"/>
  <c r="AJ9"/>
  <c r="AJ10"/>
  <c r="AJ13"/>
  <c r="AJ14"/>
  <c r="AJ15"/>
  <c r="AJ17"/>
  <c r="AV17"/>
  <c r="AJ18"/>
  <c r="AJ22"/>
  <c r="AV22" s="1"/>
  <c r="L29"/>
  <c r="L50" s="1"/>
  <c r="R29"/>
  <c r="R50" s="1"/>
  <c r="X29"/>
  <c r="AD29"/>
  <c r="AD50" s="1"/>
  <c r="AJ33"/>
  <c r="AV33" s="1"/>
  <c r="AJ34"/>
  <c r="AJ35"/>
  <c r="AV35"/>
  <c r="AJ36"/>
  <c r="AV36" s="1"/>
  <c r="AJ38"/>
  <c r="AV38"/>
  <c r="L39"/>
  <c r="R39"/>
  <c r="X39"/>
  <c r="X50" s="1"/>
  <c r="AD39"/>
  <c r="AJ48"/>
  <c r="AJ49"/>
  <c r="AP29"/>
  <c r="AP50"/>
  <c r="AP39"/>
  <c r="AI9"/>
  <c r="AU9"/>
  <c r="AI10"/>
  <c r="AU10" s="1"/>
  <c r="AI13"/>
  <c r="AI14"/>
  <c r="AU14" s="1"/>
  <c r="AI17"/>
  <c r="AU17"/>
  <c r="AI18"/>
  <c r="AU18" s="1"/>
  <c r="AI22"/>
  <c r="AU22" s="1"/>
  <c r="K29"/>
  <c r="K50" s="1"/>
  <c r="Q29"/>
  <c r="W29"/>
  <c r="AC29"/>
  <c r="AC50" s="1"/>
  <c r="AI33"/>
  <c r="AU33" s="1"/>
  <c r="AI34"/>
  <c r="AI35"/>
  <c r="AU35"/>
  <c r="AI36"/>
  <c r="AI38"/>
  <c r="AU38"/>
  <c r="K39"/>
  <c r="AI39" s="1"/>
  <c r="Q39"/>
  <c r="W39"/>
  <c r="AC39"/>
  <c r="AI48"/>
  <c r="AI49"/>
  <c r="AU49" s="1"/>
  <c r="AO29"/>
  <c r="AO50" s="1"/>
  <c r="AO39"/>
  <c r="AH9"/>
  <c r="AT9"/>
  <c r="AH13"/>
  <c r="AT13" s="1"/>
  <c r="AH14"/>
  <c r="AT14"/>
  <c r="AH17"/>
  <c r="AT17" s="1"/>
  <c r="AH18"/>
  <c r="AH31"/>
  <c r="AH29" s="1"/>
  <c r="AH33"/>
  <c r="AT33" s="1"/>
  <c r="AH35"/>
  <c r="AT35" s="1"/>
  <c r="AH36"/>
  <c r="O38"/>
  <c r="U38"/>
  <c r="AA38"/>
  <c r="AH38" s="1"/>
  <c r="AT38" s="1"/>
  <c r="AG38"/>
  <c r="O40"/>
  <c r="O41"/>
  <c r="O42"/>
  <c r="O44"/>
  <c r="U40"/>
  <c r="U41"/>
  <c r="U42"/>
  <c r="AH42" s="1"/>
  <c r="AT42" s="1"/>
  <c r="U43"/>
  <c r="U44"/>
  <c r="AA40"/>
  <c r="AA41"/>
  <c r="AA42"/>
  <c r="AA43"/>
  <c r="AA44"/>
  <c r="AG40"/>
  <c r="AG41"/>
  <c r="AG42"/>
  <c r="AG43"/>
  <c r="AG44"/>
  <c r="AM44" s="1"/>
  <c r="AH48"/>
  <c r="AH49"/>
  <c r="AT49" s="1"/>
  <c r="AN22"/>
  <c r="AN50" s="1"/>
  <c r="AT22"/>
  <c r="AN29"/>
  <c r="AN39"/>
  <c r="AS9"/>
  <c r="AS10"/>
  <c r="AS13"/>
  <c r="AS14"/>
  <c r="AS15"/>
  <c r="AS23"/>
  <c r="AS24"/>
  <c r="AS25"/>
  <c r="AS26"/>
  <c r="AS27"/>
  <c r="AS28"/>
  <c r="AS30"/>
  <c r="AS29" s="1"/>
  <c r="AS39"/>
  <c r="AG9"/>
  <c r="AG13"/>
  <c r="AG14"/>
  <c r="AG17"/>
  <c r="AG18"/>
  <c r="AM18" s="1"/>
  <c r="AG22"/>
  <c r="AG30"/>
  <c r="AG31"/>
  <c r="AG33"/>
  <c r="AG35"/>
  <c r="AG36"/>
  <c r="AG48"/>
  <c r="AG49"/>
  <c r="AB29"/>
  <c r="AB50" s="1"/>
  <c r="AB39"/>
  <c r="AA9"/>
  <c r="AA13"/>
  <c r="AA14"/>
  <c r="AA17"/>
  <c r="AA18"/>
  <c r="AA22"/>
  <c r="AA30"/>
  <c r="AA31"/>
  <c r="AA29"/>
  <c r="AA33"/>
  <c r="AA35"/>
  <c r="AA36"/>
  <c r="AA48"/>
  <c r="AM48" s="1"/>
  <c r="AA49"/>
  <c r="V29"/>
  <c r="V39"/>
  <c r="V50"/>
  <c r="U9"/>
  <c r="U12"/>
  <c r="U13"/>
  <c r="U14"/>
  <c r="U17"/>
  <c r="U18"/>
  <c r="U22"/>
  <c r="U30"/>
  <c r="U29"/>
  <c r="U31"/>
  <c r="U33"/>
  <c r="U35"/>
  <c r="U36"/>
  <c r="U48"/>
  <c r="U49"/>
  <c r="T50"/>
  <c r="P29"/>
  <c r="P50" s="1"/>
  <c r="P39"/>
  <c r="O9"/>
  <c r="O13"/>
  <c r="O14"/>
  <c r="O17"/>
  <c r="O18"/>
  <c r="O22"/>
  <c r="AM22" s="1"/>
  <c r="O30"/>
  <c r="O31"/>
  <c r="O33"/>
  <c r="O35"/>
  <c r="O36"/>
  <c r="O48"/>
  <c r="O49"/>
  <c r="N50"/>
  <c r="J29"/>
  <c r="J39"/>
  <c r="J50"/>
  <c r="AL44"/>
  <c r="AX44" s="1"/>
  <c r="AK44"/>
  <c r="AJ44"/>
  <c r="AV44"/>
  <c r="AI44"/>
  <c r="AU44" s="1"/>
  <c r="AL43"/>
  <c r="AK43"/>
  <c r="AW43" s="1"/>
  <c r="AJ43"/>
  <c r="AV43" s="1"/>
  <c r="AI43"/>
  <c r="AU43" s="1"/>
  <c r="AL42"/>
  <c r="AX42" s="1"/>
  <c r="AK42"/>
  <c r="AW42" s="1"/>
  <c r="AJ42"/>
  <c r="AV42" s="1"/>
  <c r="AI42"/>
  <c r="AU42"/>
  <c r="AL41"/>
  <c r="AX41" s="1"/>
  <c r="AK41"/>
  <c r="AJ41"/>
  <c r="AV41"/>
  <c r="AI41"/>
  <c r="AU41" s="1"/>
  <c r="AL40"/>
  <c r="AK40"/>
  <c r="AW40"/>
  <c r="AJ40"/>
  <c r="AV40" s="1"/>
  <c r="AI40"/>
  <c r="AU40" s="1"/>
  <c r="AL31"/>
  <c r="AX31" s="1"/>
  <c r="AX29" s="1"/>
  <c r="AK31"/>
  <c r="AW31" s="1"/>
  <c r="AJ31"/>
  <c r="AV31"/>
  <c r="AI31"/>
  <c r="AU31" s="1"/>
  <c r="AL30"/>
  <c r="AX30"/>
  <c r="AK30"/>
  <c r="AM30" s="1"/>
  <c r="AM29" s="1"/>
  <c r="AJ30"/>
  <c r="AV30" s="1"/>
  <c r="AV29" s="1"/>
  <c r="AI30"/>
  <c r="AU30"/>
  <c r="AL28"/>
  <c r="AK28"/>
  <c r="AW28"/>
  <c r="AJ28"/>
  <c r="AV28" s="1"/>
  <c r="AI28"/>
  <c r="AU28" s="1"/>
  <c r="AL27"/>
  <c r="AX27" s="1"/>
  <c r="AK27"/>
  <c r="AJ27"/>
  <c r="AV27" s="1"/>
  <c r="AI27"/>
  <c r="AU27"/>
  <c r="AL26"/>
  <c r="AX26" s="1"/>
  <c r="AK26"/>
  <c r="AW26" s="1"/>
  <c r="AJ26"/>
  <c r="AV26"/>
  <c r="AI26"/>
  <c r="AU26" s="1"/>
  <c r="AL25"/>
  <c r="AX25"/>
  <c r="AK25"/>
  <c r="AJ25"/>
  <c r="AV25" s="1"/>
  <c r="AI25"/>
  <c r="AU25" s="1"/>
  <c r="AL24"/>
  <c r="AX24" s="1"/>
  <c r="AK24"/>
  <c r="AW24"/>
  <c r="AJ24"/>
  <c r="AV24" s="1"/>
  <c r="AI24"/>
  <c r="AL23"/>
  <c r="AX23"/>
  <c r="AK23"/>
  <c r="AW23" s="1"/>
  <c r="AJ23"/>
  <c r="AV23"/>
  <c r="AI23"/>
  <c r="AU23" s="1"/>
  <c r="AV9"/>
  <c r="AV48"/>
  <c r="AX9"/>
  <c r="AV10"/>
  <c r="AV49" s="1"/>
  <c r="AX10"/>
  <c r="AT10"/>
  <c r="AV14"/>
  <c r="AU13"/>
  <c r="AV13"/>
  <c r="AX13"/>
  <c r="AV15"/>
  <c r="AX15"/>
  <c r="AV18"/>
  <c r="AT18"/>
  <c r="AU24"/>
  <c r="AT24"/>
  <c r="AT23"/>
  <c r="AW22"/>
  <c r="AW25"/>
  <c r="AT25"/>
  <c r="AT26"/>
  <c r="AW27"/>
  <c r="AT27"/>
  <c r="AX28"/>
  <c r="AT28"/>
  <c r="AW30"/>
  <c r="AT30"/>
  <c r="AT31"/>
  <c r="AX33"/>
  <c r="AU36"/>
  <c r="AW36"/>
  <c r="AX36"/>
  <c r="AT36"/>
  <c r="AX35"/>
  <c r="AX38"/>
  <c r="AX43"/>
  <c r="AW41"/>
  <c r="AH41"/>
  <c r="AT41" s="1"/>
  <c r="AX40"/>
  <c r="AW44"/>
  <c r="AU48"/>
  <c r="AW48"/>
  <c r="AT48"/>
  <c r="BG12"/>
  <c r="BG50"/>
  <c r="BF50"/>
  <c r="BE50"/>
  <c r="AM28"/>
  <c r="AM27"/>
  <c r="AM26"/>
  <c r="AM25"/>
  <c r="AM24"/>
  <c r="AM23"/>
  <c r="O29"/>
  <c r="AM33"/>
  <c r="AH43"/>
  <c r="AT43"/>
  <c r="AM43"/>
  <c r="S50"/>
  <c r="AR50"/>
  <c r="AM40"/>
  <c r="Q50"/>
  <c r="AH40"/>
  <c r="AT40" s="1"/>
  <c r="AY40" s="1"/>
  <c r="AL50" l="1"/>
  <c r="AX50" s="1"/>
  <c r="AY31"/>
  <c r="AU29"/>
  <c r="AY33"/>
  <c r="AY28"/>
  <c r="AW39"/>
  <c r="AY22"/>
  <c r="AY38"/>
  <c r="AM13"/>
  <c r="Y50"/>
  <c r="AM15"/>
  <c r="AI29"/>
  <c r="AI50" s="1"/>
  <c r="AU50" s="1"/>
  <c r="AK29"/>
  <c r="AK50" s="1"/>
  <c r="AW50" s="1"/>
  <c r="AY30"/>
  <c r="AV39"/>
  <c r="AM9"/>
  <c r="AG29"/>
  <c r="AG50" s="1"/>
  <c r="AS22"/>
  <c r="AS50" s="1"/>
  <c r="O39"/>
  <c r="W50"/>
  <c r="AJ29"/>
  <c r="AK39"/>
  <c r="AY18"/>
  <c r="AM20"/>
  <c r="AY43"/>
  <c r="AY24"/>
  <c r="AY9"/>
  <c r="AM38"/>
  <c r="AY48"/>
  <c r="AM49"/>
  <c r="U39"/>
  <c r="AY36"/>
  <c r="AY27"/>
  <c r="AY25"/>
  <c r="AY23"/>
  <c r="AY26"/>
  <c r="AX39"/>
  <c r="AM36"/>
  <c r="AM17"/>
  <c r="AM14"/>
  <c r="AM35"/>
  <c r="AG39"/>
  <c r="AM42"/>
  <c r="AH44"/>
  <c r="AT44" s="1"/>
  <c r="AJ39"/>
  <c r="AY35"/>
  <c r="AL39"/>
  <c r="U50"/>
  <c r="AY15"/>
  <c r="AH39"/>
  <c r="AH50" s="1"/>
  <c r="AT50" s="1"/>
  <c r="AY41"/>
  <c r="AW29"/>
  <c r="AY44"/>
  <c r="AY14"/>
  <c r="AT29"/>
  <c r="AY49"/>
  <c r="AY20"/>
  <c r="AY13"/>
  <c r="O50"/>
  <c r="AY10"/>
  <c r="AU39"/>
  <c r="AY42"/>
  <c r="AY17"/>
  <c r="AT39"/>
  <c r="AY39" s="1"/>
  <c r="AA39"/>
  <c r="AA50" s="1"/>
  <c r="AM41"/>
  <c r="AM39" l="1"/>
  <c r="AM50" s="1"/>
  <c r="AY29"/>
  <c r="AJ50"/>
  <c r="AV50" s="1"/>
  <c r="AY50"/>
</calcChain>
</file>

<file path=xl/sharedStrings.xml><?xml version="1.0" encoding="utf-8"?>
<sst xmlns="http://schemas.openxmlformats.org/spreadsheetml/2006/main" count="279" uniqueCount="172">
  <si>
    <t>Spatial Coverage</t>
  </si>
  <si>
    <t>NCR</t>
  </si>
  <si>
    <t>DTI</t>
  </si>
  <si>
    <t>Nationwide</t>
  </si>
  <si>
    <t>DOST-FPRDI</t>
  </si>
  <si>
    <t>DOST-ITDI</t>
  </si>
  <si>
    <t>DOST-PTRI</t>
  </si>
  <si>
    <t>DOST-PNRI</t>
  </si>
  <si>
    <t>DOST-MIRDC</t>
  </si>
  <si>
    <t>End to End Science, Technology, Innovation (STI) Interventions for Industry Competitiveness Program</t>
  </si>
  <si>
    <t>Program/Project Description</t>
  </si>
  <si>
    <t>Investment Targets In Thousand Pesos (PhP '000)</t>
  </si>
  <si>
    <t>Agency Name</t>
  </si>
  <si>
    <t>Region</t>
  </si>
  <si>
    <t>PDP Chapter</t>
  </si>
  <si>
    <t>16-Point Agenda Addressed</t>
  </si>
  <si>
    <t>PDP Results Matrices (RM) Critical Indicators Addressed</t>
  </si>
  <si>
    <t>NG</t>
  </si>
  <si>
    <t>GOCC/GFIs</t>
  </si>
  <si>
    <t>LGUs</t>
  </si>
  <si>
    <t>Private Sector</t>
  </si>
  <si>
    <t>Subtotal</t>
  </si>
  <si>
    <t>Total</t>
  </si>
  <si>
    <t>Societal Goal: Inclusive Growth and Poverty Reduction</t>
  </si>
  <si>
    <t xml:space="preserve">  I. Sector Outcome: Globally Competitive and Innovative Industry and Services Sectors Contributing to Inclusive Growth and Employment Generation</t>
  </si>
  <si>
    <t xml:space="preserve">     A. Intermediate Outcome:  Improved Business Environment </t>
  </si>
  <si>
    <t>Philippine Business Registry (subsuming BPLS and BNRS)</t>
  </si>
  <si>
    <t>National Industry Clustering &amp; 
One Town One Product (OTOP)</t>
  </si>
  <si>
    <t>Shared Services Facilities</t>
  </si>
  <si>
    <t>Investment and Export Promotion Brand Development Program</t>
  </si>
  <si>
    <t xml:space="preserve">     B. Intermediate Outcome:  Increased Productivity and Innovative Capacity</t>
  </si>
  <si>
    <t>National Logistics Plan</t>
  </si>
  <si>
    <t>Industry Development Program (prev. Industry Master Plan/Roadmap)</t>
  </si>
  <si>
    <t xml:space="preserve">2,9,10 </t>
  </si>
  <si>
    <t xml:space="preserve">          MFO: Trade and investment promotion services</t>
  </si>
  <si>
    <t>Doing Business in Free Trade Areas (DBFTA++)</t>
  </si>
  <si>
    <t>Interregional</t>
  </si>
  <si>
    <t xml:space="preserve">         MFO: Regional S&amp;T Services</t>
  </si>
  <si>
    <t>DOST-OSEC</t>
  </si>
  <si>
    <t>DOST-VIII</t>
  </si>
  <si>
    <t xml:space="preserve">        MFO:  Intramuros Property Conservation &amp; Preservation Services</t>
  </si>
  <si>
    <t>Cobblestoning of Streets</t>
  </si>
  <si>
    <t xml:space="preserve">        MFO:  Commercial Property Leasing Services</t>
  </si>
  <si>
    <t>Ateneo Boutique Hotel</t>
  </si>
  <si>
    <t>DOT-IA</t>
  </si>
  <si>
    <t>Underground Utilities Project</t>
  </si>
  <si>
    <t xml:space="preserve">        MFO:  Development and Maintenance Services</t>
  </si>
  <si>
    <t>Kilometer Zero-National Monument Hardscape and Softscape Redevelopment</t>
  </si>
  <si>
    <t>DOT-NPDC</t>
  </si>
  <si>
    <t>Elevated Garden Connectors:</t>
  </si>
  <si>
    <t xml:space="preserve">Construction of overhead green ramp that will integrate the park with adjoining districts/ destination: Intramuros, Manila City Hall (Including SM), The Manila Hotel </t>
  </si>
  <si>
    <t xml:space="preserve">     C. Intermediate Outcome:  Protection of Consumer Welfare Enhanced</t>
  </si>
  <si>
    <t xml:space="preserve">          MFO: Consumer Protection Services</t>
  </si>
  <si>
    <t>Supply Chain Management</t>
  </si>
  <si>
    <t>3,9</t>
  </si>
  <si>
    <t>Consumer Advocacy, Monitoring and Enforcement (CP3SP)</t>
  </si>
  <si>
    <t>Total Investment Targets</t>
  </si>
  <si>
    <t>9,12</t>
  </si>
  <si>
    <t>DOST VIII, DOST I, DOST II, DOST III, DOST IV, DOST V, DOST VI, DOST VII, DOST IX, DOST X, DOST XI, DOST XII, DOST-CARAGA</t>
  </si>
  <si>
    <t>The program aims to accelerate innovation capacity by improving productivity, product quality and cost-efficiency of economically competitive and ecologically-friendly forest-based products and services to make local industries more competitive in the domestic and global markets and to benefit the forest-based communities and the general public.</t>
  </si>
  <si>
    <t>The program aims to support the local textile and allied industries achieve gobal competitiveness through utilization of indigenous resources, and development of technical competence in textile production and quality assurance.</t>
  </si>
  <si>
    <t>The program aims to undertake research and development activities in the peaceful uses of nuclear energy; to institute regulations on the said uses and to carry out the enforcement of said regulations to protect the health and safety of radiation workers and the general public.</t>
  </si>
  <si>
    <t>The program aims to support the metals, engineering and allied industries in the field of trainings, information exchange, trade accreditation services, quality control and testing of metal products; research and development and business economics advisory services designed to enhance competitive advantage.</t>
  </si>
  <si>
    <t>The program aims to identify and develop strategic logistics corridors. The target is to develop an “economic corridor” where development benefits not only large cities but also smaller towns and rural areas along the corridor.</t>
  </si>
  <si>
    <t>The program aims to develop industry roadmaps that will define the directions and strategies for growth (i.e., regulatory, infrastructure, financial, human resources).</t>
  </si>
  <si>
    <t>The program  aims to help streamline the business registration procedures in the country in order to reduce the cost of doing business and cut down red tape. The expected output of the project is concerned agencies and local government units (LGUs) connected to the PBR.</t>
  </si>
  <si>
    <t>The project seeks to facilitate the growth of priority industries to promote more value-adding business dispersed throughout the country; capacitate cluster-based MSMEs to develop and produce globally competitive products; establish new market destinations, promote sustainability of business; and increase collaboration among national agencies, local government units and private organizations. This project is expected to assist MSMEs and generate jobs and investments.</t>
  </si>
  <si>
    <t>The project is designed as centralized facilities to groups of microenterprises in the rural areas in order to give them access to otherwise unaffordable technologies. The types of equipment range from packaging machines, retorts, mechanical/kiln driers, dye vats, slicers, thickness planers, and hand looms.</t>
  </si>
  <si>
    <t>The program is a nationwide strategy to assist MSMEs/ communities in the countryside, in enhancing their productivity and competitiveness through technological innovations and upgrading quality of products and processes and product development/diversification.</t>
  </si>
  <si>
    <t xml:space="preserve">The program seeks to create a distinct Philippine brand identity and brand image for Philippine export products that is recognized in the global market connoting quality, value and reliability. </t>
  </si>
  <si>
    <t>The project covers the publication and placement of information materials in tri-media and social networking, focusing on the consumers’ awareness of their rights and responsibilities, particularly against spurious sales promotions and scams, defective products, and overpricing. The project is expected to increase the level of consumer awareness and percentage of resolved cases.</t>
  </si>
  <si>
    <t>The project aims to revive one colonial feature of Intramuros, the grid pattern of streets that were paved with piedra china, Spanish for Chinese stone. The cobblestoning of the streets will give the users a glimpse of the old Intramuros in modern times as well as to complete the ambiance of a 19th century streetscape in line with the Administration’s plan to partially pedestrianize Gen. Luna, Cabildo and Real Streets.</t>
  </si>
  <si>
    <t>The project will construct a 3-storey boutique  hotel with 148 rooms with the 1890 Ateneo façade. It aims to encourage reconstruction, preservation and adaptive re-use of historic structures in the Walled City, as well as to improve Intramuros' economic viability. Furthermore, the project will be another venue to showcase Intramuros’ rich history, while attracting local and foreign tourists and offer hospitable accommodations for visitors.</t>
  </si>
  <si>
    <t xml:space="preserve">The project aims to maximize the visual experience of tourists by removing Meralco posts and house electrical and telecommunication cables underground. </t>
  </si>
  <si>
    <t>DILG- OSEC and LGA</t>
  </si>
  <si>
    <t>3, 7</t>
  </si>
  <si>
    <t>Nationwide Streamlining of Business Permit and Licensing System (BPLS) in the Philippines</t>
  </si>
  <si>
    <t>CAR, NCR</t>
  </si>
  <si>
    <t>7,8,9,10</t>
  </si>
  <si>
    <t>ODA Grant</t>
  </si>
  <si>
    <t>(AS)</t>
  </si>
  <si>
    <t>(AT)</t>
  </si>
  <si>
    <t>(AU)</t>
  </si>
  <si>
    <t>(AV)</t>
  </si>
  <si>
    <t>(AW)</t>
  </si>
  <si>
    <t>(AX)</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</si>
  <si>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</si>
  <si>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</si>
  <si>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</si>
  <si>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</si>
  <si>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</si>
  <si>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</si>
  <si>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</si>
  <si>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</si>
  <si>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</si>
  <si>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</si>
  <si>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</si>
  <si>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</si>
  <si>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</si>
  <si>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</si>
  <si>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</si>
  <si>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</si>
  <si>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</si>
  <si>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</si>
  <si>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</si>
  <si>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</si>
  <si>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</si>
  <si>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</si>
  <si>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</si>
  <si>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</si>
  <si>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</si>
  <si>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</si>
  <si>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</si>
  <si>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</si>
  <si>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</si>
  <si>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</si>
  <si>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</si>
  <si>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</si>
  <si>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</si>
  <si>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</si>
  <si>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</si>
  <si>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</si>
  <si>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</si>
  <si>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</si>
  <si>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</si>
  <si>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</si>
  <si>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</si>
  <si>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</si>
  <si>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</si>
  <si>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</si>
  <si>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Productivity-Driven Countryside Development Program:</t>
  </si>
  <si>
    <t xml:space="preserve">The project aims to keep prices of basic necessities and prime commodities reasonable through update of supply chain studies, capability building, monitoring, and development initiatives to improve the supply chain. </t>
  </si>
  <si>
    <t>f. R&amp;D for Metals Industry</t>
  </si>
  <si>
    <t>Expected Date 
of Presentation to the ICC 
(if ICC-able)</t>
  </si>
  <si>
    <t>Total
 (2013-2016)</t>
  </si>
  <si>
    <t>The program aims to make local industries globally competitive.</t>
  </si>
  <si>
    <t>The program aims to upgrade the capabilities of the National Metrology Laboratory.</t>
  </si>
  <si>
    <t>Region-Specific</t>
  </si>
  <si>
    <t>The project aims to maximize  opportunities and benefits from free trade agreements such as the Philippines-Japan Economic Partnership Agreement (PJEPA), ASEAN Free Trade Agreement (AFTA) and other ASEAN Regional FTAs, namely ASEAN-China, ASEAN-Japan, ASEAN-Korea and ASEAN-Australia-New Zealand FTAs.</t>
  </si>
  <si>
    <t>a. Small Enterprise Technology 
    Upgrading Program (SETUP)</t>
  </si>
  <si>
    <t xml:space="preserve">b. DOST Food Innovation Center
</t>
  </si>
  <si>
    <t>a. R&amp;D for High-Value Added
    Products and Services</t>
  </si>
  <si>
    <t>d. R&amp;D for Natural Fibers for
     Market Expansion</t>
  </si>
  <si>
    <t>9,15</t>
  </si>
  <si>
    <t>Philippine overall ranking in the WB-IFC Doing Business Report</t>
  </si>
  <si>
    <t xml:space="preserve">Philippine overall ranking in the WB-IFC Doing Business Report </t>
  </si>
  <si>
    <t>Philippine Innovation Index in the WEF  Global Competitiveness Report; merchandise exports growth</t>
  </si>
  <si>
    <t xml:space="preserve">Merchandise exports growth; I&amp;S employment generation </t>
  </si>
  <si>
    <t xml:space="preserve">Level of consumer awareness on rights to safety, information and prices </t>
  </si>
  <si>
    <t xml:space="preserve">Merchandise exports growth; services exports growth </t>
  </si>
  <si>
    <t>c. Strengthening and Improving
    the Capabilities of the
    National Metrology 
    Laboratory</t>
  </si>
  <si>
    <t>b. R&amp;D for Improved Products
    of Key Industries</t>
  </si>
  <si>
    <t>e. R&amp;D for Nuclear Applications
    in Support to Agricultural and
    Industrial Competitiveness 
   and for Health, Safety and 
   Security of Filipinos</t>
  </si>
  <si>
    <t xml:space="preserve">Merchandise exports growth; services exports growth;
investments growth 
</t>
  </si>
  <si>
    <t>Enhance and beautify Kilometer Zero Area, Rizal Monument Area to Maria Orosa and to provide drop-off point for visitors at the Bachelor Area</t>
  </si>
  <si>
    <t>The innovation center will be a multi-agency collaboration undertaking of the DOST Regional Offices, other DOST agencies, SUCs, LGUs, other governmental institutions, R&amp;D centers and the private sector, and will serve as the hub for innovation, R&amp;D, and support services for the development of processed foods.</t>
  </si>
  <si>
    <t>Nationwide/ Interregional/ Region-Specific</t>
  </si>
  <si>
    <t xml:space="preserve">          MFO: Business and Trade Regulation Services</t>
  </si>
  <si>
    <t xml:space="preserve">         MFO: Trade and Investment Promotion Services</t>
  </si>
  <si>
    <t xml:space="preserve">          MFO: Trade and Industry Policy Services</t>
  </si>
  <si>
    <t>(AY)</t>
  </si>
  <si>
    <t xml:space="preserve">The project aims to streamline the business permits and licensing system (BPLS) in the Philippines in as many LGUs as possible to attract investors that will lead to increased local revenues. The streamlining includes process reengineering, automation or computerization, customer relations and institutionalization of the system. The project is in partnership with the DTI.  Through the project, the increase of number of BPLS compliant LGUs would translate to a wider expansion of local economic growth in the regions which, in turn shall create an environment for all inclusive economic growth in the country. Standards of BPLS Streamlining: adoption of the BPLS Unified Form, reduction in the number of signatories (maximum of 5), limit in the number of steps in processing business permits and licenses (maximum of 5), reduction in processing time (New application: maximum of 10 days; renewal: maximum of 5 days). Expected outcomes: increased number of BPLS Compliant LGUs by the end of 2014, enhanced capacity of LGUs to implement a business friendly permitting and licensing in the locality, improved revenue generation. 
</t>
  </si>
  <si>
    <t>a. Two Elevated Garden Connectors Across Roxas
    Boulevard</t>
  </si>
  <si>
    <t xml:space="preserve">b. Elevated Garden Connector to Aquino Plaza
    </t>
  </si>
  <si>
    <t>c. Elevated Garden Connectors Proposed from Maria 
    Orosa St. to Intramuros</t>
  </si>
  <si>
    <t>d. Two Elevated Garden Connectors Across Maria 
    Orosa St.</t>
  </si>
  <si>
    <t xml:space="preserve">e. Elevated Garden Connector from the Northeast 
    part of Rizal Park to National Museum
    </t>
  </si>
  <si>
    <t>Program/Project Title</t>
  </si>
  <si>
    <t>I, II ,III, IVa,IVb, V, VI, VII, VIII, IX, X, XI, XII, XIII, CAR, NCR</t>
  </si>
  <si>
    <t>I, II ,III, IV-A,IV-B, V, VI, VII, VIII, IX, X, XI, XII, XIII, CAR, NCR</t>
  </si>
  <si>
    <t>Overall Total</t>
  </si>
  <si>
    <t>Continuing Investment Targets</t>
  </si>
</sst>
</file>

<file path=xl/styles.xml><?xml version="1.0" encoding="utf-8"?>
<styleSheet xmlns="http://schemas.openxmlformats.org/spreadsheetml/2006/main">
  <numFmts count="3">
    <numFmt numFmtId="43" formatCode="_(* #,##0.00_);_(* \(#,##0.00\);_(* &quot;-&quot;??_);_(@_)"/>
    <numFmt numFmtId="164" formatCode="_(* #,##0_);_(* \(#,##0\);_(* &quot;-&quot;??_);_(@_)"/>
    <numFmt numFmtId="165" formatCode="#,##0,_);\(#,##0,\)"/>
  </numFmts>
  <fonts count="12">
    <font>
      <sz val="11"/>
      <color theme="1"/>
      <name val="Calibri"/>
      <family val="2"/>
      <scheme val="minor"/>
    </font>
    <font>
      <sz val="11"/>
      <color indexed="8"/>
      <name val="Calibri"/>
      <family val="2"/>
    </font>
    <font>
      <sz val="11"/>
      <color indexed="8"/>
      <name val="Calibri"/>
      <family val="2"/>
    </font>
    <font>
      <sz val="10"/>
      <color indexed="8"/>
      <name val="Arial"/>
      <family val="2"/>
    </font>
    <font>
      <sz val="8"/>
      <name val="Calibri"/>
      <family val="2"/>
    </font>
    <font>
      <sz val="10"/>
      <name val="Arial"/>
      <family val="2"/>
    </font>
    <font>
      <b/>
      <sz val="10"/>
      <name val="Arial"/>
      <family val="2"/>
    </font>
    <font>
      <sz val="10"/>
      <color indexed="9"/>
      <name val="Arial"/>
      <family val="2"/>
    </font>
    <font>
      <i/>
      <sz val="10"/>
      <name val="Arial"/>
      <family val="2"/>
    </font>
    <font>
      <sz val="10"/>
      <color indexed="23"/>
      <name val="Arial"/>
      <family val="2"/>
    </font>
    <font>
      <sz val="10"/>
      <color indexed="12"/>
      <name val="Arial"/>
      <family val="2"/>
    </font>
    <font>
      <i/>
      <sz val="10"/>
      <color indexed="12"/>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2"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9" fontId="1" fillId="0" borderId="0" applyFont="0" applyFill="0" applyBorder="0" applyAlignment="0" applyProtection="0"/>
  </cellStyleXfs>
  <cellXfs count="89">
    <xf numFmtId="0" fontId="0" fillId="0" borderId="0" xfId="0"/>
    <xf numFmtId="164" fontId="6" fillId="0" borderId="1" xfId="5" applyNumberFormat="1" applyFont="1" applyFill="1" applyBorder="1" applyAlignment="1">
      <alignment horizontal="center" vertical="center" wrapText="1"/>
    </xf>
    <xf numFmtId="164" fontId="5" fillId="0" borderId="1" xfId="5" applyNumberFormat="1" applyFont="1" applyFill="1" applyBorder="1" applyAlignment="1">
      <alignment vertical="center" wrapText="1"/>
    </xf>
    <xf numFmtId="43" fontId="5" fillId="0" borderId="1" xfId="1" applyFont="1" applyFill="1" applyBorder="1" applyAlignment="1">
      <alignment vertical="center" wrapText="1"/>
    </xf>
    <xf numFmtId="164" fontId="6" fillId="0" borderId="1" xfId="5" applyNumberFormat="1" applyFont="1" applyFill="1" applyBorder="1" applyAlignment="1">
      <alignment horizontal="center" vertical="center"/>
    </xf>
    <xf numFmtId="43" fontId="6" fillId="0" borderId="1" xfId="1" applyFont="1" applyFill="1" applyBorder="1" applyAlignment="1">
      <alignment horizontal="center" vertical="center" wrapText="1"/>
    </xf>
    <xf numFmtId="3" fontId="5" fillId="0" borderId="1" xfId="0" applyNumberFormat="1"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165"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3" fontId="5" fillId="2" borderId="1" xfId="0" applyNumberFormat="1" applyFont="1" applyFill="1" applyBorder="1" applyAlignment="1">
      <alignment horizontal="left" vertical="center" wrapText="1"/>
    </xf>
    <xf numFmtId="0" fontId="5" fillId="0" borderId="1" xfId="0" applyFont="1" applyBorder="1" applyAlignment="1">
      <alignment horizontal="left" vertical="top" wrapText="1"/>
    </xf>
    <xf numFmtId="164" fontId="5" fillId="0" borderId="1" xfId="5" applyNumberFormat="1" applyFont="1" applyFill="1" applyBorder="1" applyAlignment="1">
      <alignment horizontal="left" vertical="top" wrapText="1"/>
    </xf>
    <xf numFmtId="3" fontId="5" fillId="0" borderId="1" xfId="0" applyNumberFormat="1" applyFont="1" applyFill="1" applyBorder="1" applyAlignment="1">
      <alignment horizontal="left" vertical="top" wrapText="1"/>
    </xf>
    <xf numFmtId="164" fontId="5" fillId="0" borderId="1" xfId="5"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top" wrapText="1"/>
    </xf>
    <xf numFmtId="0" fontId="5" fillId="0" borderId="1" xfId="0" applyFont="1" applyFill="1" applyBorder="1" applyAlignment="1">
      <alignment horizontal="left"/>
    </xf>
    <xf numFmtId="43" fontId="5" fillId="0" borderId="1" xfId="1" applyFont="1" applyFill="1" applyBorder="1" applyAlignment="1">
      <alignment horizontal="right" vertical="top" wrapText="1"/>
    </xf>
    <xf numFmtId="43" fontId="5" fillId="0" borderId="1" xfId="1" applyFont="1" applyFill="1" applyBorder="1" applyAlignment="1">
      <alignment horizontal="right" vertical="top"/>
    </xf>
    <xf numFmtId="43" fontId="5" fillId="0" borderId="1" xfId="1" applyFont="1" applyFill="1" applyBorder="1" applyAlignment="1">
      <alignment horizontal="right" vertical="center" wrapText="1"/>
    </xf>
    <xf numFmtId="43" fontId="8" fillId="0" borderId="1" xfId="1" applyFont="1" applyFill="1" applyBorder="1" applyAlignment="1">
      <alignment horizontal="right" vertical="top" wrapText="1"/>
    </xf>
    <xf numFmtId="43" fontId="5" fillId="0" borderId="1" xfId="1" applyFont="1" applyBorder="1" applyAlignment="1">
      <alignment horizontal="right" vertical="top" wrapText="1"/>
    </xf>
    <xf numFmtId="43" fontId="5" fillId="2" borderId="1" xfId="1" applyFont="1" applyFill="1" applyBorder="1" applyAlignment="1">
      <alignment horizontal="right" vertical="top"/>
    </xf>
    <xf numFmtId="43" fontId="6" fillId="0" borderId="1" xfId="1" applyFont="1" applyFill="1" applyBorder="1" applyAlignment="1">
      <alignment horizontal="right"/>
    </xf>
    <xf numFmtId="43" fontId="5" fillId="2" borderId="1" xfId="1" applyFont="1" applyFill="1" applyBorder="1" applyAlignment="1">
      <alignment horizontal="right" vertical="top" wrapText="1"/>
    </xf>
    <xf numFmtId="43" fontId="8" fillId="0" borderId="1" xfId="1" applyFont="1" applyFill="1" applyBorder="1" applyAlignment="1">
      <alignment horizontal="right" vertical="top"/>
    </xf>
    <xf numFmtId="43" fontId="5" fillId="0" borderId="1" xfId="1" quotePrefix="1" applyFont="1" applyFill="1" applyBorder="1" applyAlignment="1">
      <alignment horizontal="right" vertical="top"/>
    </xf>
    <xf numFmtId="0" fontId="5" fillId="0" borderId="1" xfId="0" applyFont="1" applyFill="1" applyBorder="1" applyAlignment="1">
      <alignment horizontal="left" vertical="center"/>
    </xf>
    <xf numFmtId="0" fontId="5" fillId="0" borderId="1" xfId="6" applyFont="1" applyFill="1" applyBorder="1" applyAlignment="1">
      <alignment vertical="center"/>
    </xf>
    <xf numFmtId="43" fontId="5" fillId="0" borderId="1" xfId="1" applyFont="1" applyFill="1" applyBorder="1" applyAlignment="1">
      <alignment vertical="center"/>
    </xf>
    <xf numFmtId="164" fontId="5" fillId="0" borderId="1" xfId="6" applyNumberFormat="1" applyFont="1" applyFill="1" applyBorder="1" applyAlignment="1">
      <alignment vertical="center"/>
    </xf>
    <xf numFmtId="43" fontId="5" fillId="0" borderId="1" xfId="1" quotePrefix="1" applyFont="1" applyFill="1" applyBorder="1" applyAlignment="1">
      <alignment horizontal="right" vertical="center"/>
    </xf>
    <xf numFmtId="43" fontId="5" fillId="0" borderId="1" xfId="1" applyFont="1" applyFill="1" applyBorder="1" applyAlignment="1">
      <alignment horizontal="right" vertical="center"/>
    </xf>
    <xf numFmtId="43" fontId="8" fillId="0" borderId="1" xfId="1" applyFont="1" applyFill="1" applyBorder="1" applyAlignment="1">
      <alignment horizontal="right" vertical="center" wrapText="1"/>
    </xf>
    <xf numFmtId="43" fontId="5" fillId="0" borderId="1" xfId="1" applyFont="1" applyBorder="1" applyAlignment="1">
      <alignment horizontal="right" vertical="top"/>
    </xf>
    <xf numFmtId="49" fontId="5" fillId="0" borderId="1" xfId="0" applyNumberFormat="1" applyFont="1" applyFill="1" applyBorder="1" applyAlignment="1">
      <alignment horizontal="left"/>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0" xfId="0" applyFont="1" applyFill="1" applyBorder="1"/>
    <xf numFmtId="0" fontId="10" fillId="0" borderId="0" xfId="0" applyFont="1" applyFill="1" applyBorder="1"/>
    <xf numFmtId="0" fontId="9" fillId="0" borderId="0" xfId="6" applyFont="1" applyFill="1" applyBorder="1" applyAlignment="1">
      <alignment horizontal="center" vertical="center"/>
    </xf>
    <xf numFmtId="0" fontId="10" fillId="0" borderId="0" xfId="6" applyFont="1" applyFill="1" applyBorder="1" applyAlignment="1">
      <alignment horizontal="center" vertical="center"/>
    </xf>
    <xf numFmtId="0" fontId="7" fillId="0" borderId="0" xfId="6" applyFont="1" applyFill="1" applyBorder="1" applyAlignment="1">
      <alignment horizontal="left" vertical="center"/>
    </xf>
    <xf numFmtId="0" fontId="10" fillId="0" borderId="0" xfId="6" applyFont="1" applyFill="1" applyBorder="1" applyAlignment="1">
      <alignment horizontal="left" vertical="center"/>
    </xf>
    <xf numFmtId="0" fontId="7" fillId="0" borderId="0" xfId="6" applyFont="1" applyFill="1" applyBorder="1" applyAlignment="1">
      <alignment vertical="center"/>
    </xf>
    <xf numFmtId="0" fontId="10" fillId="0" borderId="0" xfId="6" applyFont="1" applyFill="1" applyBorder="1" applyAlignment="1">
      <alignment vertical="center"/>
    </xf>
    <xf numFmtId="0" fontId="7" fillId="0" borderId="0" xfId="6" applyFont="1" applyFill="1" applyBorder="1" applyAlignment="1">
      <alignment vertical="top"/>
    </xf>
    <xf numFmtId="0" fontId="10" fillId="0" borderId="0" xfId="6" applyFont="1" applyFill="1" applyBorder="1" applyAlignment="1">
      <alignment vertical="top"/>
    </xf>
    <xf numFmtId="0" fontId="10" fillId="0" borderId="0" xfId="0" applyFont="1" applyFill="1" applyBorder="1" applyAlignment="1">
      <alignment vertical="top"/>
    </xf>
    <xf numFmtId="0" fontId="3" fillId="0" borderId="0" xfId="0" applyFont="1" applyFill="1" applyBorder="1" applyAlignment="1">
      <alignment vertical="top"/>
    </xf>
    <xf numFmtId="43" fontId="10" fillId="0" borderId="0" xfId="0" applyNumberFormat="1" applyFont="1" applyFill="1" applyBorder="1" applyAlignment="1">
      <alignment vertical="top"/>
    </xf>
    <xf numFmtId="0" fontId="5" fillId="0" borderId="0" xfId="0" applyFont="1" applyFill="1" applyBorder="1" applyAlignment="1">
      <alignment vertical="top"/>
    </xf>
    <xf numFmtId="0" fontId="8" fillId="0" borderId="0"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top"/>
    </xf>
    <xf numFmtId="0" fontId="11" fillId="0" borderId="0" xfId="0" applyFont="1" applyFill="1" applyBorder="1" applyAlignment="1">
      <alignment vertical="top"/>
    </xf>
    <xf numFmtId="0" fontId="5" fillId="0" borderId="0" xfId="0" applyFont="1" applyFill="1" applyBorder="1" applyAlignment="1">
      <alignment vertical="center"/>
    </xf>
    <xf numFmtId="0" fontId="10" fillId="0" borderId="0" xfId="0" applyFont="1" applyFill="1" applyBorder="1" applyAlignment="1">
      <alignment vertical="center"/>
    </xf>
    <xf numFmtId="43" fontId="10" fillId="0" borderId="0" xfId="1" applyFont="1" applyFill="1" applyBorder="1"/>
    <xf numFmtId="43" fontId="3" fillId="0" borderId="0" xfId="1" applyFont="1" applyFill="1" applyBorder="1"/>
    <xf numFmtId="0" fontId="6" fillId="0" borderId="1" xfId="0" applyFont="1" applyFill="1" applyBorder="1" applyAlignment="1">
      <alignment horizontal="left" wrapText="1"/>
    </xf>
    <xf numFmtId="0" fontId="3" fillId="0" borderId="0" xfId="0" applyFont="1" applyFill="1" applyBorder="1" applyAlignment="1">
      <alignment wrapText="1"/>
    </xf>
    <xf numFmtId="0" fontId="6" fillId="0" borderId="1" xfId="6" applyFont="1" applyFill="1" applyBorder="1" applyAlignment="1">
      <alignment horizontal="center" vertical="center" wrapText="1"/>
    </xf>
    <xf numFmtId="0" fontId="5" fillId="0" borderId="1" xfId="0" applyFont="1" applyFill="1" applyBorder="1" applyAlignment="1">
      <alignment horizontal="left" vertical="top" wrapText="1"/>
    </xf>
    <xf numFmtId="164" fontId="6" fillId="0" borderId="1" xfId="5"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quotePrefix="1" applyNumberFormat="1" applyFont="1" applyFill="1" applyBorder="1" applyAlignment="1">
      <alignment horizontal="center" vertical="center" wrapText="1"/>
    </xf>
    <xf numFmtId="164" fontId="6" fillId="0" borderId="1" xfId="5" applyNumberFormat="1" applyFont="1" applyFill="1" applyBorder="1" applyAlignment="1">
      <alignment horizontal="center" vertical="center" wrapText="1"/>
    </xf>
    <xf numFmtId="49" fontId="5" fillId="0" borderId="1" xfId="5"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6" applyFont="1" applyFill="1" applyBorder="1" applyAlignment="1">
      <alignment horizontal="center" vertical="center" wrapText="1"/>
    </xf>
    <xf numFmtId="0" fontId="5" fillId="0" borderId="1" xfId="0" applyFont="1" applyFill="1" applyBorder="1" applyAlignment="1">
      <alignment horizontal="left" vertical="top" wrapText="1"/>
    </xf>
    <xf numFmtId="165" fontId="6" fillId="2" borderId="1"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65" fontId="6" fillId="2" borderId="3" xfId="0" quotePrefix="1" applyNumberFormat="1" applyFont="1" applyFill="1" applyBorder="1" applyAlignment="1">
      <alignment horizontal="center" vertical="center" wrapText="1"/>
    </xf>
    <xf numFmtId="165" fontId="6" fillId="2" borderId="4" xfId="0" quotePrefix="1" applyNumberFormat="1" applyFont="1" applyFill="1" applyBorder="1" applyAlignment="1">
      <alignment horizontal="center" vertical="center" wrapText="1"/>
    </xf>
    <xf numFmtId="164" fontId="6" fillId="0" borderId="1" xfId="5"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6" fillId="0" borderId="1" xfId="6" applyFont="1" applyFill="1" applyBorder="1" applyAlignment="1">
      <alignment horizontal="center" vertical="center" wrapText="1" shrinkToFit="1"/>
    </xf>
  </cellXfs>
  <cellStyles count="9">
    <cellStyle name="Comma" xfId="1" builtinId="3"/>
    <cellStyle name="Comma 2" xfId="2"/>
    <cellStyle name="Comma 3" xfId="3"/>
    <cellStyle name="Comma 3 2" xfId="4"/>
    <cellStyle name="Comma 4" xfId="5"/>
    <cellStyle name="Normal" xfId="0" builtinId="0"/>
    <cellStyle name="Normal 2" xfId="6"/>
    <cellStyle name="Normal 4" xfId="7"/>
    <cellStyle name="Percent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J50"/>
  <sheetViews>
    <sheetView showGridLines="0" tabSelected="1" view="pageBreakPreview" zoomScaleNormal="71" zoomScaleSheetLayoutView="100" workbookViewId="0">
      <selection activeCell="C10" sqref="C10"/>
    </sheetView>
  </sheetViews>
  <sheetFormatPr defaultRowHeight="12.75"/>
  <cols>
    <col min="1" max="1" width="45.7109375" style="63" customWidth="1"/>
    <col min="2" max="2" width="10.7109375" style="40" customWidth="1"/>
    <col min="3" max="3" width="45.7109375" style="40" customWidth="1"/>
    <col min="4" max="5" width="15.7109375" style="40" customWidth="1"/>
    <col min="6" max="6" width="10.7109375" style="40" customWidth="1"/>
    <col min="7" max="7" width="15.7109375" style="40" customWidth="1"/>
    <col min="8" max="8" width="23.7109375" style="40" customWidth="1"/>
    <col min="9" max="9" width="15.7109375" style="40" customWidth="1"/>
    <col min="10" max="38" width="20.7109375" style="40" customWidth="1"/>
    <col min="39" max="39" width="20.7109375" style="61" customWidth="1"/>
    <col min="40" max="51" width="20.7109375" style="40" customWidth="1"/>
    <col min="52" max="56" width="9.140625" style="40"/>
    <col min="57" max="57" width="17.140625" style="41" customWidth="1"/>
    <col min="58" max="58" width="10.85546875" style="41" customWidth="1"/>
    <col min="59" max="59" width="17.140625" style="41" customWidth="1"/>
    <col min="60" max="16384" width="9.140625" style="40"/>
  </cols>
  <sheetData>
    <row r="1" spans="1:59">
      <c r="A1" s="79" t="s">
        <v>167</v>
      </c>
      <c r="B1" s="79" t="s">
        <v>12</v>
      </c>
      <c r="C1" s="79" t="s">
        <v>10</v>
      </c>
      <c r="D1" s="79" t="s">
        <v>0</v>
      </c>
      <c r="E1" s="79"/>
      <c r="F1" s="79" t="s">
        <v>14</v>
      </c>
      <c r="G1" s="79" t="s">
        <v>15</v>
      </c>
      <c r="H1" s="79" t="s">
        <v>16</v>
      </c>
      <c r="I1" s="79" t="s">
        <v>133</v>
      </c>
      <c r="J1" s="85" t="s">
        <v>11</v>
      </c>
      <c r="K1" s="85"/>
      <c r="L1" s="85"/>
      <c r="M1" s="85"/>
      <c r="N1" s="85"/>
      <c r="O1" s="85"/>
      <c r="P1" s="85" t="s">
        <v>11</v>
      </c>
      <c r="Q1" s="85"/>
      <c r="R1" s="85"/>
      <c r="S1" s="85"/>
      <c r="T1" s="85"/>
      <c r="U1" s="85"/>
      <c r="V1" s="85" t="s">
        <v>11</v>
      </c>
      <c r="W1" s="85"/>
      <c r="X1" s="85"/>
      <c r="Y1" s="85"/>
      <c r="Z1" s="85"/>
      <c r="AA1" s="85"/>
      <c r="AB1" s="85" t="s">
        <v>11</v>
      </c>
      <c r="AC1" s="85"/>
      <c r="AD1" s="85"/>
      <c r="AE1" s="85"/>
      <c r="AF1" s="85"/>
      <c r="AG1" s="85"/>
      <c r="AH1" s="85" t="s">
        <v>11</v>
      </c>
      <c r="AI1" s="85"/>
      <c r="AJ1" s="85"/>
      <c r="AK1" s="85"/>
      <c r="AL1" s="85"/>
      <c r="AM1" s="85"/>
      <c r="AN1" s="86" t="s">
        <v>11</v>
      </c>
      <c r="AO1" s="86"/>
      <c r="AP1" s="86"/>
      <c r="AQ1" s="86"/>
      <c r="AR1" s="86"/>
      <c r="AS1" s="86"/>
      <c r="AT1" s="81" t="s">
        <v>11</v>
      </c>
      <c r="AU1" s="81"/>
      <c r="AV1" s="81"/>
      <c r="AW1" s="81"/>
      <c r="AX1" s="81"/>
      <c r="AY1" s="81"/>
    </row>
    <row r="2" spans="1:59" ht="28.5" customHeight="1">
      <c r="A2" s="79"/>
      <c r="B2" s="79"/>
      <c r="C2" s="79"/>
      <c r="D2" s="79" t="s">
        <v>156</v>
      </c>
      <c r="E2" s="88" t="s">
        <v>13</v>
      </c>
      <c r="F2" s="79"/>
      <c r="G2" s="79"/>
      <c r="H2" s="79"/>
      <c r="I2" s="79"/>
      <c r="J2" s="87">
        <v>2013</v>
      </c>
      <c r="K2" s="87"/>
      <c r="L2" s="87"/>
      <c r="M2" s="87"/>
      <c r="N2" s="87"/>
      <c r="O2" s="87"/>
      <c r="P2" s="87">
        <v>2014</v>
      </c>
      <c r="Q2" s="87"/>
      <c r="R2" s="87"/>
      <c r="S2" s="87"/>
      <c r="T2" s="87"/>
      <c r="U2" s="87"/>
      <c r="V2" s="87">
        <v>2015</v>
      </c>
      <c r="W2" s="87"/>
      <c r="X2" s="87"/>
      <c r="Y2" s="87"/>
      <c r="Z2" s="87"/>
      <c r="AA2" s="87"/>
      <c r="AB2" s="87">
        <v>2016</v>
      </c>
      <c r="AC2" s="87"/>
      <c r="AD2" s="87"/>
      <c r="AE2" s="87"/>
      <c r="AF2" s="87"/>
      <c r="AG2" s="87"/>
      <c r="AH2" s="85" t="s">
        <v>134</v>
      </c>
      <c r="AI2" s="85"/>
      <c r="AJ2" s="85"/>
      <c r="AK2" s="85"/>
      <c r="AL2" s="85"/>
      <c r="AM2" s="85"/>
      <c r="AN2" s="85" t="s">
        <v>171</v>
      </c>
      <c r="AO2" s="85"/>
      <c r="AP2" s="85"/>
      <c r="AQ2" s="85"/>
      <c r="AR2" s="85"/>
      <c r="AS2" s="85"/>
      <c r="AT2" s="82" t="s">
        <v>170</v>
      </c>
      <c r="AU2" s="83"/>
      <c r="AV2" s="83"/>
      <c r="AW2" s="83"/>
      <c r="AX2" s="83"/>
      <c r="AY2" s="84"/>
    </row>
    <row r="3" spans="1:59">
      <c r="A3" s="79"/>
      <c r="B3" s="79"/>
      <c r="C3" s="79"/>
      <c r="D3" s="79"/>
      <c r="E3" s="88"/>
      <c r="F3" s="79"/>
      <c r="G3" s="79"/>
      <c r="H3" s="79"/>
      <c r="I3" s="79"/>
      <c r="J3" s="1" t="s">
        <v>17</v>
      </c>
      <c r="K3" s="1" t="s">
        <v>18</v>
      </c>
      <c r="L3" s="1" t="s">
        <v>19</v>
      </c>
      <c r="M3" s="1" t="s">
        <v>79</v>
      </c>
      <c r="N3" s="4" t="s">
        <v>20</v>
      </c>
      <c r="O3" s="1" t="s">
        <v>21</v>
      </c>
      <c r="P3" s="1" t="s">
        <v>17</v>
      </c>
      <c r="Q3" s="1" t="s">
        <v>18</v>
      </c>
      <c r="R3" s="1" t="s">
        <v>19</v>
      </c>
      <c r="S3" s="1" t="s">
        <v>79</v>
      </c>
      <c r="T3" s="4" t="s">
        <v>20</v>
      </c>
      <c r="U3" s="1" t="s">
        <v>21</v>
      </c>
      <c r="V3" s="1" t="s">
        <v>17</v>
      </c>
      <c r="W3" s="1" t="s">
        <v>18</v>
      </c>
      <c r="X3" s="1" t="s">
        <v>19</v>
      </c>
      <c r="Y3" s="1" t="s">
        <v>79</v>
      </c>
      <c r="Z3" s="4" t="s">
        <v>20</v>
      </c>
      <c r="AA3" s="1" t="s">
        <v>21</v>
      </c>
      <c r="AB3" s="1" t="s">
        <v>17</v>
      </c>
      <c r="AC3" s="1" t="s">
        <v>18</v>
      </c>
      <c r="AD3" s="1" t="s">
        <v>19</v>
      </c>
      <c r="AE3" s="1" t="s">
        <v>79</v>
      </c>
      <c r="AF3" s="4" t="s">
        <v>20</v>
      </c>
      <c r="AG3" s="1" t="s">
        <v>21</v>
      </c>
      <c r="AH3" s="1" t="s">
        <v>17</v>
      </c>
      <c r="AI3" s="1" t="s">
        <v>18</v>
      </c>
      <c r="AJ3" s="1" t="s">
        <v>19</v>
      </c>
      <c r="AK3" s="1" t="s">
        <v>79</v>
      </c>
      <c r="AL3" s="4" t="s">
        <v>20</v>
      </c>
      <c r="AM3" s="5" t="s">
        <v>21</v>
      </c>
      <c r="AN3" s="1" t="s">
        <v>17</v>
      </c>
      <c r="AO3" s="1" t="s">
        <v>18</v>
      </c>
      <c r="AP3" s="1" t="s">
        <v>19</v>
      </c>
      <c r="AQ3" s="1" t="s">
        <v>79</v>
      </c>
      <c r="AR3" s="4" t="s">
        <v>20</v>
      </c>
      <c r="AS3" s="76" t="s">
        <v>21</v>
      </c>
      <c r="AT3" s="9" t="s">
        <v>17</v>
      </c>
      <c r="AU3" s="9" t="s">
        <v>18</v>
      </c>
      <c r="AV3" s="9" t="s">
        <v>19</v>
      </c>
      <c r="AW3" s="9" t="s">
        <v>79</v>
      </c>
      <c r="AX3" s="9" t="s">
        <v>20</v>
      </c>
      <c r="AY3" s="9" t="s">
        <v>22</v>
      </c>
    </row>
    <row r="4" spans="1:59" ht="12.75" customHeight="1">
      <c r="A4" s="64" t="s">
        <v>86</v>
      </c>
      <c r="B4" s="64" t="s">
        <v>87</v>
      </c>
      <c r="C4" s="64" t="s">
        <v>88</v>
      </c>
      <c r="D4" s="64" t="s">
        <v>89</v>
      </c>
      <c r="E4" s="64" t="s">
        <v>90</v>
      </c>
      <c r="F4" s="64" t="s">
        <v>91</v>
      </c>
      <c r="G4" s="64" t="s">
        <v>92</v>
      </c>
      <c r="H4" s="64" t="s">
        <v>93</v>
      </c>
      <c r="I4" s="66" t="s">
        <v>94</v>
      </c>
      <c r="J4" s="66" t="s">
        <v>95</v>
      </c>
      <c r="K4" s="66" t="s">
        <v>96</v>
      </c>
      <c r="L4" s="66" t="s">
        <v>97</v>
      </c>
      <c r="M4" s="66" t="s">
        <v>98</v>
      </c>
      <c r="N4" s="66" t="s">
        <v>99</v>
      </c>
      <c r="O4" s="66" t="s">
        <v>100</v>
      </c>
      <c r="P4" s="66" t="s">
        <v>101</v>
      </c>
      <c r="Q4" s="66" t="s">
        <v>102</v>
      </c>
      <c r="R4" s="66" t="s">
        <v>103</v>
      </c>
      <c r="S4" s="66" t="s">
        <v>104</v>
      </c>
      <c r="T4" s="66" t="s">
        <v>105</v>
      </c>
      <c r="U4" s="66" t="s">
        <v>106</v>
      </c>
      <c r="V4" s="66" t="s">
        <v>107</v>
      </c>
      <c r="W4" s="66" t="s">
        <v>108</v>
      </c>
      <c r="X4" s="66" t="s">
        <v>109</v>
      </c>
      <c r="Y4" s="66" t="s">
        <v>110</v>
      </c>
      <c r="Z4" s="66" t="s">
        <v>111</v>
      </c>
      <c r="AA4" s="66" t="s">
        <v>112</v>
      </c>
      <c r="AB4" s="66" t="s">
        <v>113</v>
      </c>
      <c r="AC4" s="66" t="s">
        <v>114</v>
      </c>
      <c r="AD4" s="66" t="s">
        <v>115</v>
      </c>
      <c r="AE4" s="66" t="s">
        <v>116</v>
      </c>
      <c r="AF4" s="66" t="s">
        <v>117</v>
      </c>
      <c r="AG4" s="66" t="s">
        <v>118</v>
      </c>
      <c r="AH4" s="66" t="s">
        <v>119</v>
      </c>
      <c r="AI4" s="66" t="s">
        <v>120</v>
      </c>
      <c r="AJ4" s="66" t="s">
        <v>121</v>
      </c>
      <c r="AK4" s="66" t="s">
        <v>122</v>
      </c>
      <c r="AL4" s="5" t="s">
        <v>123</v>
      </c>
      <c r="AM4" s="66" t="s">
        <v>124</v>
      </c>
      <c r="AN4" s="66" t="s">
        <v>125</v>
      </c>
      <c r="AO4" s="66" t="s">
        <v>126</v>
      </c>
      <c r="AP4" s="66" t="s">
        <v>127</v>
      </c>
      <c r="AQ4" s="66" t="s">
        <v>128</v>
      </c>
      <c r="AR4" s="66" t="s">
        <v>129</v>
      </c>
      <c r="AS4" s="10" t="s">
        <v>80</v>
      </c>
      <c r="AT4" s="10" t="s">
        <v>81</v>
      </c>
      <c r="AU4" s="10" t="s">
        <v>82</v>
      </c>
      <c r="AV4" s="10" t="s">
        <v>83</v>
      </c>
      <c r="AW4" s="10" t="s">
        <v>84</v>
      </c>
      <c r="AX4" s="10" t="s">
        <v>85</v>
      </c>
      <c r="AY4" s="10" t="s">
        <v>160</v>
      </c>
      <c r="AZ4" s="42"/>
      <c r="BA4" s="42"/>
      <c r="BB4" s="42"/>
      <c r="BC4" s="42"/>
      <c r="BD4" s="42"/>
      <c r="BE4" s="43"/>
      <c r="BF4" s="43"/>
    </row>
    <row r="5" spans="1:59" ht="12.75" customHeight="1">
      <c r="A5" s="65" t="s">
        <v>23</v>
      </c>
      <c r="B5" s="29"/>
      <c r="C5" s="16"/>
      <c r="D5" s="29"/>
      <c r="E5" s="29"/>
      <c r="F5" s="29"/>
      <c r="G5" s="29"/>
      <c r="H5" s="16"/>
      <c r="I5" s="16"/>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1"/>
      <c r="AN5" s="30"/>
      <c r="AO5" s="30"/>
      <c r="AP5" s="30"/>
      <c r="AQ5" s="30"/>
      <c r="AR5" s="30"/>
      <c r="AS5" s="30"/>
      <c r="AT5" s="11"/>
      <c r="AU5" s="11"/>
      <c r="AV5" s="11"/>
      <c r="AW5" s="11"/>
      <c r="AX5" s="11"/>
      <c r="AY5" s="11"/>
    </row>
    <row r="6" spans="1:59" ht="38.25">
      <c r="A6" s="16" t="s">
        <v>24</v>
      </c>
      <c r="B6" s="29"/>
      <c r="C6" s="16"/>
      <c r="D6" s="29"/>
      <c r="E6" s="29"/>
      <c r="F6" s="29"/>
      <c r="G6" s="29"/>
      <c r="H6" s="16"/>
      <c r="I6" s="16"/>
      <c r="J6" s="30"/>
      <c r="K6" s="30"/>
      <c r="L6" s="30"/>
      <c r="M6" s="30"/>
      <c r="N6" s="30"/>
      <c r="O6" s="32"/>
      <c r="P6" s="32"/>
      <c r="Q6" s="30"/>
      <c r="R6" s="30"/>
      <c r="S6" s="30"/>
      <c r="T6" s="30"/>
      <c r="U6" s="30"/>
      <c r="V6" s="32"/>
      <c r="W6" s="30"/>
      <c r="X6" s="30"/>
      <c r="Y6" s="30"/>
      <c r="Z6" s="30"/>
      <c r="AA6" s="30"/>
      <c r="AB6" s="32"/>
      <c r="AC6" s="30"/>
      <c r="AD6" s="30"/>
      <c r="AE6" s="30"/>
      <c r="AF6" s="30"/>
      <c r="AG6" s="30"/>
      <c r="AH6" s="30"/>
      <c r="AI6" s="30"/>
      <c r="AJ6" s="30"/>
      <c r="AK6" s="30"/>
      <c r="AL6" s="30"/>
      <c r="AM6" s="31"/>
      <c r="AN6" s="30"/>
      <c r="AO6" s="30"/>
      <c r="AP6" s="30"/>
      <c r="AQ6" s="30"/>
      <c r="AR6" s="30"/>
      <c r="AS6" s="30"/>
      <c r="AT6" s="11"/>
      <c r="AU6" s="11"/>
      <c r="AV6" s="11"/>
      <c r="AW6" s="11"/>
      <c r="AX6" s="11"/>
      <c r="AY6" s="11"/>
    </row>
    <row r="7" spans="1:59" ht="25.5">
      <c r="A7" s="16" t="s">
        <v>25</v>
      </c>
      <c r="B7" s="29"/>
      <c r="C7" s="16"/>
      <c r="D7" s="29"/>
      <c r="E7" s="29"/>
      <c r="F7" s="29"/>
      <c r="G7" s="29"/>
      <c r="H7" s="16"/>
      <c r="I7" s="16"/>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1"/>
      <c r="AN7" s="30"/>
      <c r="AO7" s="30"/>
      <c r="AP7" s="30"/>
      <c r="AQ7" s="30"/>
      <c r="AR7" s="30"/>
      <c r="AS7" s="30"/>
      <c r="AT7" s="11"/>
      <c r="AU7" s="11"/>
      <c r="AV7" s="11"/>
      <c r="AW7" s="11"/>
      <c r="AX7" s="11"/>
      <c r="AY7" s="11"/>
      <c r="AZ7" s="44"/>
      <c r="BA7" s="44"/>
      <c r="BB7" s="44"/>
      <c r="BC7" s="44"/>
      <c r="BD7" s="44"/>
      <c r="BE7" s="45"/>
      <c r="BF7" s="45"/>
    </row>
    <row r="8" spans="1:59" ht="25.5">
      <c r="A8" s="16" t="s">
        <v>157</v>
      </c>
      <c r="B8" s="29"/>
      <c r="C8" s="16"/>
      <c r="D8" s="29"/>
      <c r="E8" s="29"/>
      <c r="F8" s="29"/>
      <c r="G8" s="29"/>
      <c r="H8" s="16"/>
      <c r="I8" s="16"/>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3"/>
      <c r="AN8" s="2"/>
      <c r="AO8" s="2"/>
      <c r="AP8" s="2"/>
      <c r="AQ8" s="2"/>
      <c r="AR8" s="2"/>
      <c r="AS8" s="2"/>
      <c r="AT8" s="11"/>
      <c r="AU8" s="11"/>
      <c r="AV8" s="11"/>
      <c r="AW8" s="11"/>
      <c r="AX8" s="11"/>
      <c r="AY8" s="11"/>
      <c r="AZ8" s="46"/>
      <c r="BA8" s="46"/>
      <c r="BB8" s="46"/>
      <c r="BC8" s="46"/>
      <c r="BD8" s="46"/>
      <c r="BE8" s="47"/>
      <c r="BF8" s="47"/>
    </row>
    <row r="9" spans="1:59" ht="76.5">
      <c r="A9" s="65" t="s">
        <v>26</v>
      </c>
      <c r="B9" s="65" t="s">
        <v>2</v>
      </c>
      <c r="C9" s="65" t="s">
        <v>65</v>
      </c>
      <c r="D9" s="65" t="s">
        <v>3</v>
      </c>
      <c r="E9" s="65"/>
      <c r="F9" s="71">
        <v>3</v>
      </c>
      <c r="G9" s="71">
        <v>9</v>
      </c>
      <c r="H9" s="72" t="s">
        <v>144</v>
      </c>
      <c r="I9" s="13"/>
      <c r="J9" s="19">
        <v>210410</v>
      </c>
      <c r="K9" s="19"/>
      <c r="L9" s="19">
        <v>0</v>
      </c>
      <c r="M9" s="19"/>
      <c r="N9" s="19"/>
      <c r="O9" s="19">
        <f>SUM(J9:N9)</f>
        <v>210410</v>
      </c>
      <c r="P9" s="19">
        <v>297641</v>
      </c>
      <c r="Q9" s="19">
        <v>0</v>
      </c>
      <c r="R9" s="19"/>
      <c r="S9" s="19"/>
      <c r="T9" s="19"/>
      <c r="U9" s="19">
        <f t="shared" ref="U9:U15" si="0">SUM(P9:T9)</f>
        <v>297641</v>
      </c>
      <c r="V9" s="19">
        <v>271278</v>
      </c>
      <c r="W9" s="19"/>
      <c r="X9" s="19"/>
      <c r="Y9" s="19"/>
      <c r="Z9" s="19"/>
      <c r="AA9" s="19">
        <f>SUM(V9:Z9)</f>
        <v>271278</v>
      </c>
      <c r="AB9" s="19">
        <v>227190</v>
      </c>
      <c r="AC9" s="19"/>
      <c r="AD9" s="19"/>
      <c r="AE9" s="19"/>
      <c r="AF9" s="19">
        <v>0</v>
      </c>
      <c r="AG9" s="19">
        <f>SUM(AB9:AF9)</f>
        <v>227190</v>
      </c>
      <c r="AH9" s="19">
        <f t="shared" ref="AH9:AM9" si="1">J9+P9+V9+AB9</f>
        <v>1006519</v>
      </c>
      <c r="AI9" s="19">
        <f t="shared" si="1"/>
        <v>0</v>
      </c>
      <c r="AJ9" s="19">
        <f t="shared" si="1"/>
        <v>0</v>
      </c>
      <c r="AK9" s="19">
        <f t="shared" si="1"/>
        <v>0</v>
      </c>
      <c r="AL9" s="19">
        <f t="shared" si="1"/>
        <v>0</v>
      </c>
      <c r="AM9" s="19">
        <f t="shared" si="1"/>
        <v>1006519</v>
      </c>
      <c r="AN9" s="19">
        <v>0</v>
      </c>
      <c r="AO9" s="19">
        <v>0</v>
      </c>
      <c r="AP9" s="19">
        <v>0</v>
      </c>
      <c r="AQ9" s="20">
        <v>0</v>
      </c>
      <c r="AR9" s="20">
        <v>0</v>
      </c>
      <c r="AS9" s="20">
        <f>SUM(AN9:AR9)</f>
        <v>0</v>
      </c>
      <c r="AT9" s="26">
        <f t="shared" ref="AT9:AX10" si="2">+AH9+AN9</f>
        <v>1006519</v>
      </c>
      <c r="AU9" s="26">
        <f t="shared" si="2"/>
        <v>0</v>
      </c>
      <c r="AV9" s="20">
        <f t="shared" si="2"/>
        <v>0</v>
      </c>
      <c r="AW9" s="26">
        <f t="shared" si="2"/>
        <v>0</v>
      </c>
      <c r="AX9" s="26">
        <f t="shared" si="2"/>
        <v>0</v>
      </c>
      <c r="AY9" s="26">
        <f>SUM(AT9:AX9)</f>
        <v>1006519</v>
      </c>
      <c r="AZ9" s="46"/>
      <c r="BA9" s="46"/>
      <c r="BB9" s="46"/>
      <c r="BC9" s="46"/>
      <c r="BD9" s="46"/>
      <c r="BE9" s="47"/>
      <c r="BF9" s="47"/>
    </row>
    <row r="10" spans="1:59" s="51" customFormat="1" ht="293.25">
      <c r="A10" s="6" t="s">
        <v>76</v>
      </c>
      <c r="B10" s="14" t="s">
        <v>74</v>
      </c>
      <c r="C10" s="14" t="s">
        <v>161</v>
      </c>
      <c r="D10" s="14" t="s">
        <v>3</v>
      </c>
      <c r="E10" s="14"/>
      <c r="F10" s="73" t="s">
        <v>75</v>
      </c>
      <c r="G10" s="73">
        <v>9</v>
      </c>
      <c r="H10" s="72" t="s">
        <v>144</v>
      </c>
      <c r="I10" s="13"/>
      <c r="J10" s="19">
        <v>4174</v>
      </c>
      <c r="K10" s="19"/>
      <c r="L10" s="19"/>
      <c r="M10" s="19"/>
      <c r="N10" s="19"/>
      <c r="O10" s="19">
        <f>SUM(J10:N10)</f>
        <v>4174</v>
      </c>
      <c r="P10" s="19">
        <v>4400</v>
      </c>
      <c r="Q10" s="19"/>
      <c r="R10" s="19"/>
      <c r="S10" s="19"/>
      <c r="T10" s="19"/>
      <c r="U10" s="19">
        <f t="shared" si="0"/>
        <v>4400</v>
      </c>
      <c r="V10" s="19">
        <v>4700</v>
      </c>
      <c r="W10" s="19"/>
      <c r="X10" s="19"/>
      <c r="Y10" s="19"/>
      <c r="Z10" s="19"/>
      <c r="AA10" s="19">
        <f>SUM(V10:Z10)</f>
        <v>4700</v>
      </c>
      <c r="AB10" s="19">
        <v>5000</v>
      </c>
      <c r="AC10" s="19"/>
      <c r="AD10" s="19"/>
      <c r="AE10" s="19"/>
      <c r="AF10" s="19"/>
      <c r="AG10" s="19">
        <f>SUM(AB10:AF10)</f>
        <v>5000</v>
      </c>
      <c r="AH10" s="19">
        <v>18274</v>
      </c>
      <c r="AI10" s="19">
        <f>K10+Q10+W10+AC10</f>
        <v>0</v>
      </c>
      <c r="AJ10" s="19">
        <f>L10+R10+X10+AD10</f>
        <v>0</v>
      </c>
      <c r="AK10" s="19">
        <f>M10+S10+Y10+AE10</f>
        <v>0</v>
      </c>
      <c r="AL10" s="19">
        <f>N10+T10+Z10+AF10</f>
        <v>0</v>
      </c>
      <c r="AM10" s="19">
        <v>18274</v>
      </c>
      <c r="AN10" s="19">
        <v>20000</v>
      </c>
      <c r="AO10" s="19"/>
      <c r="AP10" s="19"/>
      <c r="AQ10" s="20"/>
      <c r="AR10" s="20"/>
      <c r="AS10" s="20">
        <f>SUM(AN10:AR10)</f>
        <v>20000</v>
      </c>
      <c r="AT10" s="26">
        <f t="shared" si="2"/>
        <v>38274</v>
      </c>
      <c r="AU10" s="26">
        <f t="shared" si="2"/>
        <v>0</v>
      </c>
      <c r="AV10" s="20">
        <f t="shared" si="2"/>
        <v>0</v>
      </c>
      <c r="AW10" s="26">
        <f t="shared" si="2"/>
        <v>0</v>
      </c>
      <c r="AX10" s="26">
        <f t="shared" si="2"/>
        <v>0</v>
      </c>
      <c r="AY10" s="26">
        <f>SUM(AT10:AX10)</f>
        <v>38274</v>
      </c>
      <c r="AZ10" s="48"/>
      <c r="BA10" s="48"/>
      <c r="BB10" s="48"/>
      <c r="BC10" s="48"/>
      <c r="BD10" s="48"/>
      <c r="BE10" s="49"/>
      <c r="BF10" s="49"/>
      <c r="BG10" s="50"/>
    </row>
    <row r="11" spans="1:59" s="51" customFormat="1" ht="25.5">
      <c r="A11" s="16" t="s">
        <v>30</v>
      </c>
      <c r="B11" s="14"/>
      <c r="C11" s="14"/>
      <c r="D11" s="14"/>
      <c r="E11" s="14"/>
      <c r="F11" s="73"/>
      <c r="G11" s="73"/>
      <c r="H11" s="72"/>
      <c r="I11" s="13"/>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20"/>
      <c r="AR11" s="20"/>
      <c r="AS11" s="20"/>
      <c r="AT11" s="26"/>
      <c r="AU11" s="26"/>
      <c r="AV11" s="20"/>
      <c r="AW11" s="26"/>
      <c r="AX11" s="26"/>
      <c r="AY11" s="26"/>
      <c r="AZ11" s="48"/>
      <c r="BA11" s="48"/>
      <c r="BB11" s="48"/>
      <c r="BC11" s="48"/>
      <c r="BD11" s="48"/>
      <c r="BE11" s="49"/>
      <c r="BF11" s="49"/>
      <c r="BG11" s="50"/>
    </row>
    <row r="12" spans="1:59" ht="12.75" customHeight="1">
      <c r="A12" s="38" t="s">
        <v>158</v>
      </c>
      <c r="B12" s="29"/>
      <c r="C12" s="16"/>
      <c r="D12" s="29"/>
      <c r="E12" s="29"/>
      <c r="F12" s="68"/>
      <c r="G12" s="68"/>
      <c r="H12" s="69"/>
      <c r="I12" s="16"/>
      <c r="J12" s="21"/>
      <c r="K12" s="21"/>
      <c r="L12" s="21"/>
      <c r="M12" s="21"/>
      <c r="N12" s="21"/>
      <c r="O12" s="21"/>
      <c r="P12" s="21"/>
      <c r="Q12" s="21"/>
      <c r="R12" s="21"/>
      <c r="S12" s="21"/>
      <c r="T12" s="21"/>
      <c r="U12" s="21">
        <f t="shared" si="0"/>
        <v>0</v>
      </c>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6"/>
      <c r="AU12" s="26"/>
      <c r="AV12" s="26"/>
      <c r="AW12" s="26"/>
      <c r="AX12" s="26"/>
      <c r="AY12" s="26"/>
      <c r="AZ12" s="46"/>
      <c r="BA12" s="46"/>
      <c r="BB12" s="46"/>
      <c r="BC12" s="46"/>
      <c r="BD12" s="46"/>
      <c r="BE12" s="47"/>
      <c r="BF12" s="47"/>
      <c r="BG12" s="52">
        <f>AY12</f>
        <v>0</v>
      </c>
    </row>
    <row r="13" spans="1:59" s="51" customFormat="1" ht="129" customHeight="1">
      <c r="A13" s="38" t="s">
        <v>27</v>
      </c>
      <c r="B13" s="7" t="s">
        <v>2</v>
      </c>
      <c r="C13" s="12" t="s">
        <v>66</v>
      </c>
      <c r="D13" s="7" t="s">
        <v>36</v>
      </c>
      <c r="E13" s="39" t="s">
        <v>168</v>
      </c>
      <c r="F13" s="68">
        <v>3</v>
      </c>
      <c r="G13" s="68">
        <v>9</v>
      </c>
      <c r="H13" s="72" t="s">
        <v>147</v>
      </c>
      <c r="I13" s="7"/>
      <c r="J13" s="19">
        <v>115000</v>
      </c>
      <c r="K13" s="19"/>
      <c r="L13" s="19"/>
      <c r="M13" s="19">
        <v>66506</v>
      </c>
      <c r="N13" s="19"/>
      <c r="O13" s="19">
        <f>SUM(J13:N13)</f>
        <v>181506</v>
      </c>
      <c r="P13" s="19">
        <v>204500</v>
      </c>
      <c r="Q13" s="19"/>
      <c r="R13" s="19"/>
      <c r="S13" s="19">
        <v>109733</v>
      </c>
      <c r="T13" s="19"/>
      <c r="U13" s="19">
        <f t="shared" si="0"/>
        <v>314233</v>
      </c>
      <c r="V13" s="19">
        <v>240500</v>
      </c>
      <c r="W13" s="19"/>
      <c r="X13" s="19"/>
      <c r="Y13" s="19">
        <v>66000</v>
      </c>
      <c r="Z13" s="19"/>
      <c r="AA13" s="19">
        <f>SUM(V13:Z13)</f>
        <v>306500</v>
      </c>
      <c r="AB13" s="19">
        <v>220750</v>
      </c>
      <c r="AC13" s="19"/>
      <c r="AD13" s="19"/>
      <c r="AE13" s="19">
        <v>57800</v>
      </c>
      <c r="AF13" s="19"/>
      <c r="AG13" s="19">
        <f>SUM(AB13:AF13)</f>
        <v>278550</v>
      </c>
      <c r="AH13" s="19">
        <f t="shared" ref="AH13:AM15" si="3">J13+P13+V13+AB13</f>
        <v>780750</v>
      </c>
      <c r="AI13" s="19">
        <f t="shared" si="3"/>
        <v>0</v>
      </c>
      <c r="AJ13" s="19">
        <f t="shared" si="3"/>
        <v>0</v>
      </c>
      <c r="AK13" s="19">
        <f t="shared" si="3"/>
        <v>300039</v>
      </c>
      <c r="AL13" s="19">
        <f t="shared" si="3"/>
        <v>0</v>
      </c>
      <c r="AM13" s="19">
        <f t="shared" si="3"/>
        <v>1080789</v>
      </c>
      <c r="AN13" s="19">
        <v>0</v>
      </c>
      <c r="AO13" s="19">
        <v>0</v>
      </c>
      <c r="AP13" s="19">
        <v>0</v>
      </c>
      <c r="AQ13" s="20">
        <v>0</v>
      </c>
      <c r="AR13" s="20">
        <v>0</v>
      </c>
      <c r="AS13" s="20">
        <f>SUM(AN13:AR13)</f>
        <v>0</v>
      </c>
      <c r="AT13" s="26">
        <f t="shared" ref="AT13:AX15" si="4">+AH13+AN13</f>
        <v>780750</v>
      </c>
      <c r="AU13" s="26">
        <f t="shared" si="4"/>
        <v>0</v>
      </c>
      <c r="AV13" s="20">
        <f t="shared" si="4"/>
        <v>0</v>
      </c>
      <c r="AW13" s="26">
        <f t="shared" si="4"/>
        <v>300039</v>
      </c>
      <c r="AX13" s="26">
        <f t="shared" si="4"/>
        <v>0</v>
      </c>
      <c r="AY13" s="20">
        <f>SUM(AT13:AX13)</f>
        <v>1080789</v>
      </c>
      <c r="AZ13" s="48"/>
      <c r="BA13" s="48"/>
      <c r="BB13" s="48"/>
      <c r="BC13" s="48"/>
      <c r="BD13" s="48"/>
      <c r="BE13" s="49"/>
      <c r="BF13" s="49"/>
      <c r="BG13" s="50"/>
    </row>
    <row r="14" spans="1:59" s="51" customFormat="1" ht="80.25" customHeight="1">
      <c r="A14" s="38" t="s">
        <v>28</v>
      </c>
      <c r="B14" s="7" t="s">
        <v>2</v>
      </c>
      <c r="C14" s="12" t="s">
        <v>67</v>
      </c>
      <c r="D14" s="7" t="s">
        <v>36</v>
      </c>
      <c r="E14" s="67" t="s">
        <v>169</v>
      </c>
      <c r="F14" s="68">
        <v>3</v>
      </c>
      <c r="G14" s="68">
        <v>9</v>
      </c>
      <c r="H14" s="72" t="s">
        <v>147</v>
      </c>
      <c r="I14" s="7"/>
      <c r="J14" s="19">
        <v>700000</v>
      </c>
      <c r="K14" s="19"/>
      <c r="L14" s="19"/>
      <c r="M14" s="19"/>
      <c r="N14" s="19"/>
      <c r="O14" s="19">
        <f>SUM(J14:N14)</f>
        <v>700000</v>
      </c>
      <c r="P14" s="19">
        <v>700000</v>
      </c>
      <c r="Q14" s="19"/>
      <c r="R14" s="19"/>
      <c r="S14" s="19"/>
      <c r="T14" s="19"/>
      <c r="U14" s="19">
        <f t="shared" si="0"/>
        <v>700000</v>
      </c>
      <c r="V14" s="19"/>
      <c r="W14" s="19"/>
      <c r="X14" s="19"/>
      <c r="Y14" s="19"/>
      <c r="Z14" s="19"/>
      <c r="AA14" s="19">
        <f>SUM(V14:Z14)</f>
        <v>0</v>
      </c>
      <c r="AB14" s="19">
        <v>0</v>
      </c>
      <c r="AC14" s="19"/>
      <c r="AD14" s="19"/>
      <c r="AE14" s="19"/>
      <c r="AF14" s="19"/>
      <c r="AG14" s="19">
        <f>SUM(AB14:AF14)</f>
        <v>0</v>
      </c>
      <c r="AH14" s="19">
        <f t="shared" si="3"/>
        <v>1400000</v>
      </c>
      <c r="AI14" s="19">
        <f t="shared" si="3"/>
        <v>0</v>
      </c>
      <c r="AJ14" s="19">
        <f t="shared" si="3"/>
        <v>0</v>
      </c>
      <c r="AK14" s="19">
        <f t="shared" si="3"/>
        <v>0</v>
      </c>
      <c r="AL14" s="19">
        <f t="shared" si="3"/>
        <v>0</v>
      </c>
      <c r="AM14" s="19">
        <f t="shared" si="3"/>
        <v>1400000</v>
      </c>
      <c r="AN14" s="19">
        <v>0</v>
      </c>
      <c r="AO14" s="19">
        <v>0</v>
      </c>
      <c r="AP14" s="19">
        <v>0</v>
      </c>
      <c r="AQ14" s="20">
        <v>0</v>
      </c>
      <c r="AR14" s="20">
        <v>0</v>
      </c>
      <c r="AS14" s="20">
        <f>SUM(AN14:AR14)</f>
        <v>0</v>
      </c>
      <c r="AT14" s="26">
        <f t="shared" si="4"/>
        <v>1400000</v>
      </c>
      <c r="AU14" s="26">
        <f t="shared" si="4"/>
        <v>0</v>
      </c>
      <c r="AV14" s="20">
        <f t="shared" si="4"/>
        <v>0</v>
      </c>
      <c r="AW14" s="26">
        <f t="shared" si="4"/>
        <v>0</v>
      </c>
      <c r="AX14" s="26">
        <f t="shared" si="4"/>
        <v>0</v>
      </c>
      <c r="AY14" s="20">
        <f>SUM(AT14:AX14)</f>
        <v>1400000</v>
      </c>
      <c r="AZ14" s="48"/>
      <c r="BA14" s="48"/>
      <c r="BB14" s="48"/>
      <c r="BC14" s="48"/>
      <c r="BD14" s="48"/>
      <c r="BE14" s="49"/>
      <c r="BF14" s="49"/>
      <c r="BG14" s="50"/>
    </row>
    <row r="15" spans="1:59" s="51" customFormat="1" ht="51" customHeight="1">
      <c r="A15" s="38" t="s">
        <v>29</v>
      </c>
      <c r="B15" s="7" t="s">
        <v>2</v>
      </c>
      <c r="C15" s="7" t="s">
        <v>69</v>
      </c>
      <c r="D15" s="7" t="s">
        <v>3</v>
      </c>
      <c r="E15" s="7"/>
      <c r="F15" s="71">
        <v>3</v>
      </c>
      <c r="G15" s="71">
        <v>9</v>
      </c>
      <c r="H15" s="72" t="s">
        <v>153</v>
      </c>
      <c r="I15" s="13"/>
      <c r="J15" s="19">
        <v>25000</v>
      </c>
      <c r="K15" s="19"/>
      <c r="L15" s="19"/>
      <c r="M15" s="19"/>
      <c r="N15" s="19"/>
      <c r="O15" s="19">
        <f>SUM(J15:N15)</f>
        <v>25000</v>
      </c>
      <c r="P15" s="19">
        <v>150000</v>
      </c>
      <c r="Q15" s="19"/>
      <c r="R15" s="19"/>
      <c r="S15" s="19"/>
      <c r="T15" s="19"/>
      <c r="U15" s="19">
        <f t="shared" si="0"/>
        <v>150000</v>
      </c>
      <c r="V15" s="19">
        <v>200000</v>
      </c>
      <c r="W15" s="19"/>
      <c r="X15" s="19"/>
      <c r="Y15" s="19"/>
      <c r="Z15" s="19"/>
      <c r="AA15" s="19">
        <f>SUM(V15:Z15)</f>
        <v>200000</v>
      </c>
      <c r="AB15" s="19">
        <v>0</v>
      </c>
      <c r="AC15" s="19"/>
      <c r="AD15" s="19"/>
      <c r="AE15" s="19"/>
      <c r="AF15" s="19"/>
      <c r="AG15" s="19">
        <f>SUM(AB15:AF15)</f>
        <v>0</v>
      </c>
      <c r="AH15" s="19">
        <f t="shared" si="3"/>
        <v>375000</v>
      </c>
      <c r="AI15" s="19">
        <f t="shared" si="3"/>
        <v>0</v>
      </c>
      <c r="AJ15" s="19">
        <f t="shared" si="3"/>
        <v>0</v>
      </c>
      <c r="AK15" s="19">
        <f t="shared" si="3"/>
        <v>0</v>
      </c>
      <c r="AL15" s="19">
        <f t="shared" si="3"/>
        <v>0</v>
      </c>
      <c r="AM15" s="19">
        <f t="shared" si="3"/>
        <v>375000</v>
      </c>
      <c r="AN15" s="19">
        <v>0</v>
      </c>
      <c r="AO15" s="19">
        <v>0</v>
      </c>
      <c r="AP15" s="19">
        <v>0</v>
      </c>
      <c r="AQ15" s="20">
        <v>0</v>
      </c>
      <c r="AR15" s="20">
        <v>0</v>
      </c>
      <c r="AS15" s="20">
        <f>SUM(AN15:AR15)</f>
        <v>0</v>
      </c>
      <c r="AT15" s="26">
        <f t="shared" si="4"/>
        <v>375000</v>
      </c>
      <c r="AU15" s="26">
        <f t="shared" si="4"/>
        <v>0</v>
      </c>
      <c r="AV15" s="20">
        <f t="shared" si="4"/>
        <v>0</v>
      </c>
      <c r="AW15" s="26">
        <f t="shared" si="4"/>
        <v>0</v>
      </c>
      <c r="AX15" s="26">
        <f t="shared" si="4"/>
        <v>0</v>
      </c>
      <c r="AY15" s="20">
        <f>SUM(AT15:AX15)</f>
        <v>375000</v>
      </c>
      <c r="AZ15" s="53"/>
      <c r="BA15" s="53"/>
      <c r="BB15" s="53"/>
      <c r="BC15" s="53"/>
      <c r="BD15" s="53"/>
      <c r="BE15" s="50"/>
      <c r="BF15" s="50"/>
      <c r="BG15" s="50"/>
    </row>
    <row r="16" spans="1:59">
      <c r="A16" s="16" t="s">
        <v>159</v>
      </c>
      <c r="B16" s="29"/>
      <c r="C16" s="16"/>
      <c r="D16" s="29"/>
      <c r="E16" s="29"/>
      <c r="F16" s="68"/>
      <c r="G16" s="68"/>
      <c r="H16" s="69"/>
      <c r="I16" s="16"/>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26"/>
      <c r="AU16" s="26"/>
      <c r="AV16" s="26"/>
      <c r="AW16" s="26"/>
      <c r="AX16" s="26"/>
      <c r="AY16" s="26"/>
      <c r="AZ16" s="54"/>
      <c r="BA16" s="54"/>
      <c r="BB16" s="54"/>
      <c r="BC16" s="54"/>
      <c r="BD16" s="54"/>
      <c r="BE16" s="55"/>
      <c r="BF16" s="55"/>
    </row>
    <row r="17" spans="1:88" s="51" customFormat="1" ht="63.75">
      <c r="A17" s="38" t="s">
        <v>31</v>
      </c>
      <c r="B17" s="7" t="s">
        <v>2</v>
      </c>
      <c r="C17" s="7" t="s">
        <v>63</v>
      </c>
      <c r="D17" s="7" t="s">
        <v>3</v>
      </c>
      <c r="E17" s="7"/>
      <c r="F17" s="71">
        <v>3</v>
      </c>
      <c r="G17" s="71" t="s">
        <v>57</v>
      </c>
      <c r="H17" s="69" t="s">
        <v>147</v>
      </c>
      <c r="I17" s="7"/>
      <c r="J17" s="19">
        <v>25000</v>
      </c>
      <c r="K17" s="19"/>
      <c r="L17" s="19"/>
      <c r="M17" s="19"/>
      <c r="N17" s="19"/>
      <c r="O17" s="19">
        <f>SUM(J17:N17)</f>
        <v>25000</v>
      </c>
      <c r="P17" s="19">
        <v>25000</v>
      </c>
      <c r="Q17" s="19"/>
      <c r="R17" s="19"/>
      <c r="S17" s="19"/>
      <c r="T17" s="19"/>
      <c r="U17" s="19">
        <f>SUM(P17:T17)</f>
        <v>25000</v>
      </c>
      <c r="V17" s="19">
        <v>0</v>
      </c>
      <c r="W17" s="19"/>
      <c r="X17" s="19"/>
      <c r="Y17" s="19"/>
      <c r="Z17" s="19"/>
      <c r="AA17" s="19">
        <f>SUM(V17:Z17)</f>
        <v>0</v>
      </c>
      <c r="AB17" s="19">
        <v>0</v>
      </c>
      <c r="AC17" s="19"/>
      <c r="AD17" s="19"/>
      <c r="AE17" s="19"/>
      <c r="AF17" s="19"/>
      <c r="AG17" s="19">
        <f>SUM(AB17:AF17)</f>
        <v>0</v>
      </c>
      <c r="AH17" s="19">
        <f t="shared" ref="AH17:AM18" si="5">J17+P17+V17+AB17</f>
        <v>50000</v>
      </c>
      <c r="AI17" s="19">
        <f t="shared" si="5"/>
        <v>0</v>
      </c>
      <c r="AJ17" s="19">
        <f t="shared" si="5"/>
        <v>0</v>
      </c>
      <c r="AK17" s="19">
        <f t="shared" si="5"/>
        <v>0</v>
      </c>
      <c r="AL17" s="19">
        <f t="shared" si="5"/>
        <v>0</v>
      </c>
      <c r="AM17" s="19">
        <f t="shared" si="5"/>
        <v>50000</v>
      </c>
      <c r="AN17" s="19"/>
      <c r="AO17" s="19"/>
      <c r="AP17" s="19"/>
      <c r="AQ17" s="19"/>
      <c r="AR17" s="19"/>
      <c r="AS17" s="19"/>
      <c r="AT17" s="26">
        <f t="shared" ref="AT17:AX18" si="6">+AH17+AN17</f>
        <v>50000</v>
      </c>
      <c r="AU17" s="26">
        <f t="shared" si="6"/>
        <v>0</v>
      </c>
      <c r="AV17" s="20">
        <f t="shared" si="6"/>
        <v>0</v>
      </c>
      <c r="AW17" s="26">
        <f t="shared" si="6"/>
        <v>0</v>
      </c>
      <c r="AX17" s="26">
        <f t="shared" si="6"/>
        <v>0</v>
      </c>
      <c r="AY17" s="20">
        <f>SUM(AT17:AX17)</f>
        <v>50000</v>
      </c>
      <c r="AZ17" s="56"/>
      <c r="BA17" s="56"/>
      <c r="BB17" s="56"/>
      <c r="BC17" s="56"/>
      <c r="BD17" s="56"/>
      <c r="BE17" s="57"/>
      <c r="BF17" s="57"/>
      <c r="BG17" s="50"/>
    </row>
    <row r="18" spans="1:88" s="51" customFormat="1" ht="41.25" customHeight="1">
      <c r="A18" s="38" t="s">
        <v>32</v>
      </c>
      <c r="B18" s="7" t="s">
        <v>2</v>
      </c>
      <c r="C18" s="12" t="s">
        <v>64</v>
      </c>
      <c r="D18" s="7" t="s">
        <v>3</v>
      </c>
      <c r="E18" s="7"/>
      <c r="F18" s="71">
        <v>3</v>
      </c>
      <c r="G18" s="71" t="s">
        <v>33</v>
      </c>
      <c r="H18" s="69" t="s">
        <v>147</v>
      </c>
      <c r="I18" s="7"/>
      <c r="J18" s="19">
        <v>0</v>
      </c>
      <c r="K18" s="19"/>
      <c r="L18" s="19"/>
      <c r="M18" s="19"/>
      <c r="N18" s="19"/>
      <c r="O18" s="22">
        <f>SUM(J18:N18)</f>
        <v>0</v>
      </c>
      <c r="P18" s="22">
        <v>60000</v>
      </c>
      <c r="Q18" s="22"/>
      <c r="R18" s="22"/>
      <c r="S18" s="22"/>
      <c r="T18" s="22"/>
      <c r="U18" s="22">
        <f>SUM(P18:T18)</f>
        <v>60000</v>
      </c>
      <c r="V18" s="22">
        <v>105000</v>
      </c>
      <c r="W18" s="22"/>
      <c r="X18" s="22"/>
      <c r="Y18" s="22"/>
      <c r="Z18" s="22"/>
      <c r="AA18" s="22">
        <f>SUM(V18:Z18)</f>
        <v>105000</v>
      </c>
      <c r="AB18" s="22">
        <v>140000</v>
      </c>
      <c r="AC18" s="22"/>
      <c r="AD18" s="22"/>
      <c r="AE18" s="22"/>
      <c r="AF18" s="22"/>
      <c r="AG18" s="22">
        <f>SUM(AB18:AF18)</f>
        <v>140000</v>
      </c>
      <c r="AH18" s="22">
        <f t="shared" si="5"/>
        <v>305000</v>
      </c>
      <c r="AI18" s="19">
        <f t="shared" si="5"/>
        <v>0</v>
      </c>
      <c r="AJ18" s="19">
        <f t="shared" si="5"/>
        <v>0</v>
      </c>
      <c r="AK18" s="19">
        <f t="shared" si="5"/>
        <v>0</v>
      </c>
      <c r="AL18" s="19">
        <f t="shared" si="5"/>
        <v>0</v>
      </c>
      <c r="AM18" s="19">
        <f t="shared" si="5"/>
        <v>305000</v>
      </c>
      <c r="AN18" s="22"/>
      <c r="AO18" s="22"/>
      <c r="AP18" s="22"/>
      <c r="AQ18" s="22"/>
      <c r="AR18" s="22"/>
      <c r="AS18" s="22"/>
      <c r="AT18" s="26">
        <f t="shared" si="6"/>
        <v>305000</v>
      </c>
      <c r="AU18" s="26">
        <f t="shared" si="6"/>
        <v>0</v>
      </c>
      <c r="AV18" s="20">
        <f t="shared" si="6"/>
        <v>0</v>
      </c>
      <c r="AW18" s="26">
        <f t="shared" si="6"/>
        <v>0</v>
      </c>
      <c r="AX18" s="26">
        <f t="shared" si="6"/>
        <v>0</v>
      </c>
      <c r="AY18" s="20">
        <f>SUM(AT18:AX18)</f>
        <v>305000</v>
      </c>
      <c r="AZ18" s="56"/>
      <c r="BA18" s="56"/>
      <c r="BB18" s="56"/>
      <c r="BC18" s="56"/>
      <c r="BD18" s="56"/>
      <c r="BE18" s="57"/>
      <c r="BF18" s="57"/>
      <c r="BG18" s="50"/>
    </row>
    <row r="19" spans="1:88" ht="25.5">
      <c r="A19" s="38" t="s">
        <v>34</v>
      </c>
      <c r="B19" s="29"/>
      <c r="C19" s="16"/>
      <c r="D19" s="29"/>
      <c r="E19" s="29"/>
      <c r="F19" s="68"/>
      <c r="G19" s="68"/>
      <c r="H19" s="69"/>
      <c r="I19" s="16"/>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5"/>
      <c r="AT19" s="20"/>
      <c r="AU19" s="20"/>
      <c r="AV19" s="20"/>
      <c r="AW19" s="20"/>
      <c r="AX19" s="20"/>
      <c r="AY19" s="20"/>
    </row>
    <row r="20" spans="1:88" s="51" customFormat="1" ht="89.25">
      <c r="A20" s="38" t="s">
        <v>35</v>
      </c>
      <c r="B20" s="7" t="s">
        <v>2</v>
      </c>
      <c r="C20" s="12" t="s">
        <v>138</v>
      </c>
      <c r="D20" s="7" t="s">
        <v>3</v>
      </c>
      <c r="E20" s="7"/>
      <c r="F20" s="71">
        <v>3</v>
      </c>
      <c r="G20" s="71" t="s">
        <v>33</v>
      </c>
      <c r="H20" s="69" t="s">
        <v>149</v>
      </c>
      <c r="I20" s="7"/>
      <c r="J20" s="19">
        <v>0</v>
      </c>
      <c r="K20" s="19"/>
      <c r="L20" s="19"/>
      <c r="M20" s="19"/>
      <c r="N20" s="19"/>
      <c r="O20" s="19">
        <f>SUM(J20:N20)</f>
        <v>0</v>
      </c>
      <c r="P20" s="19">
        <v>200000</v>
      </c>
      <c r="Q20" s="19"/>
      <c r="R20" s="19"/>
      <c r="S20" s="19"/>
      <c r="T20" s="19"/>
      <c r="U20" s="19">
        <f>SUM(P20:T20)</f>
        <v>200000</v>
      </c>
      <c r="V20" s="19">
        <v>200000</v>
      </c>
      <c r="W20" s="19"/>
      <c r="X20" s="19"/>
      <c r="Y20" s="19"/>
      <c r="Z20" s="19"/>
      <c r="AA20" s="19">
        <f>SUM(V20:Z20)</f>
        <v>200000</v>
      </c>
      <c r="AB20" s="19">
        <v>200000</v>
      </c>
      <c r="AC20" s="19"/>
      <c r="AD20" s="19"/>
      <c r="AE20" s="19"/>
      <c r="AF20" s="19"/>
      <c r="AG20" s="19">
        <f>SUM(AB20:AF20)</f>
        <v>200000</v>
      </c>
      <c r="AH20" s="19">
        <f t="shared" ref="AH20:AM20" si="7">J20+P20+V20+AB20</f>
        <v>600000</v>
      </c>
      <c r="AI20" s="19">
        <f t="shared" si="7"/>
        <v>0</v>
      </c>
      <c r="AJ20" s="19">
        <f t="shared" si="7"/>
        <v>0</v>
      </c>
      <c r="AK20" s="19">
        <f t="shared" si="7"/>
        <v>0</v>
      </c>
      <c r="AL20" s="19">
        <f t="shared" si="7"/>
        <v>0</v>
      </c>
      <c r="AM20" s="19">
        <f t="shared" si="7"/>
        <v>600000</v>
      </c>
      <c r="AN20" s="19"/>
      <c r="AO20" s="19"/>
      <c r="AP20" s="19"/>
      <c r="AQ20" s="19"/>
      <c r="AR20" s="19"/>
      <c r="AS20" s="22"/>
      <c r="AT20" s="26">
        <f>+AH20+AN20</f>
        <v>600000</v>
      </c>
      <c r="AU20" s="26">
        <f>+AI20+AO20</f>
        <v>0</v>
      </c>
      <c r="AV20" s="20">
        <f>+AJ20+AP20</f>
        <v>0</v>
      </c>
      <c r="AW20" s="26">
        <f>+AK20+AQ20</f>
        <v>0</v>
      </c>
      <c r="AX20" s="26">
        <f>+AL20+AR20</f>
        <v>0</v>
      </c>
      <c r="AY20" s="20">
        <f>SUM(AT20:AX20)</f>
        <v>600000</v>
      </c>
      <c r="BE20" s="50"/>
      <c r="BF20" s="50"/>
      <c r="BG20" s="50"/>
    </row>
    <row r="21" spans="1:88" ht="12.75" customHeight="1">
      <c r="A21" s="16" t="s">
        <v>37</v>
      </c>
      <c r="B21" s="29"/>
      <c r="C21" s="29"/>
      <c r="D21" s="29"/>
      <c r="E21" s="29"/>
      <c r="F21" s="68"/>
      <c r="G21" s="68"/>
      <c r="H21" s="70"/>
      <c r="I21" s="29"/>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27"/>
      <c r="AU21" s="20"/>
      <c r="AV21" s="19"/>
      <c r="AW21" s="19"/>
      <c r="AX21" s="19"/>
      <c r="AY21" s="20"/>
    </row>
    <row r="22" spans="1:88" ht="25.5">
      <c r="A22" s="38" t="s">
        <v>9</v>
      </c>
      <c r="B22" s="8"/>
      <c r="C22" s="7"/>
      <c r="D22" s="8"/>
      <c r="E22" s="8"/>
      <c r="F22" s="71"/>
      <c r="G22" s="74"/>
      <c r="H22" s="75"/>
      <c r="I22" s="15"/>
      <c r="J22" s="23">
        <v>1030269.99</v>
      </c>
      <c r="K22" s="24"/>
      <c r="L22" s="24"/>
      <c r="M22" s="24"/>
      <c r="N22" s="24"/>
      <c r="O22" s="20">
        <f>SUM(O23:O28)</f>
        <v>1030269.99</v>
      </c>
      <c r="P22" s="23">
        <v>1543578.71</v>
      </c>
      <c r="Q22" s="24"/>
      <c r="R22" s="24"/>
      <c r="S22" s="24"/>
      <c r="T22" s="24"/>
      <c r="U22" s="20">
        <f>SUM(U23:U28)</f>
        <v>1543578.71</v>
      </c>
      <c r="V22" s="24">
        <v>1319585.22</v>
      </c>
      <c r="W22" s="24"/>
      <c r="X22" s="24"/>
      <c r="Y22" s="24"/>
      <c r="Z22" s="24"/>
      <c r="AA22" s="20">
        <f>SUM(AA23:AA28)</f>
        <v>1319585.22</v>
      </c>
      <c r="AB22" s="24">
        <v>721263.3</v>
      </c>
      <c r="AC22" s="24"/>
      <c r="AD22" s="24"/>
      <c r="AE22" s="24"/>
      <c r="AF22" s="24"/>
      <c r="AG22" s="20">
        <f>SUM(AG23:AG28)</f>
        <v>721263.3</v>
      </c>
      <c r="AH22" s="24">
        <v>4614697.22</v>
      </c>
      <c r="AI22" s="19">
        <f t="shared" ref="AI22:AI28" si="8">K22+Q22+W22+AC22</f>
        <v>0</v>
      </c>
      <c r="AJ22" s="19">
        <f t="shared" ref="AJ22:AJ28" si="9">L22+R22+X22+AD22</f>
        <v>0</v>
      </c>
      <c r="AK22" s="19">
        <f t="shared" ref="AK22:AK28" si="10">M22+S22+Y22+AE22</f>
        <v>0</v>
      </c>
      <c r="AL22" s="19">
        <f t="shared" ref="AL22:AL28" si="11">N22+T22+Z22+AF22</f>
        <v>0</v>
      </c>
      <c r="AM22" s="19">
        <f>O22+U22+AA22+AG22</f>
        <v>4614697.22</v>
      </c>
      <c r="AN22" s="20">
        <f>SUM(AN23:AN28)</f>
        <v>2358858.69</v>
      </c>
      <c r="AO22" s="22"/>
      <c r="AP22" s="22"/>
      <c r="AQ22" s="22"/>
      <c r="AR22" s="22"/>
      <c r="AS22" s="20">
        <f>SUM(AS23:AS28)</f>
        <v>2358858.69</v>
      </c>
      <c r="AT22" s="26">
        <f t="shared" ref="AT22:AX28" si="12">+AH22+AN22</f>
        <v>6973555.9100000001</v>
      </c>
      <c r="AU22" s="26">
        <f t="shared" si="12"/>
        <v>0</v>
      </c>
      <c r="AV22" s="20">
        <f t="shared" si="12"/>
        <v>0</v>
      </c>
      <c r="AW22" s="26">
        <f t="shared" si="12"/>
        <v>0</v>
      </c>
      <c r="AX22" s="26">
        <f t="shared" si="12"/>
        <v>0</v>
      </c>
      <c r="AY22" s="26">
        <f>SUM(AT22:AX22)</f>
        <v>6973555.9100000001</v>
      </c>
    </row>
    <row r="23" spans="1:88" ht="90.75" customHeight="1">
      <c r="A23" s="38" t="s">
        <v>141</v>
      </c>
      <c r="B23" s="7" t="s">
        <v>4</v>
      </c>
      <c r="C23" s="7" t="s">
        <v>59</v>
      </c>
      <c r="D23" s="8" t="s">
        <v>3</v>
      </c>
      <c r="E23" s="8"/>
      <c r="F23" s="71">
        <v>3</v>
      </c>
      <c r="G23" s="74" t="s">
        <v>78</v>
      </c>
      <c r="H23" s="69" t="s">
        <v>146</v>
      </c>
      <c r="I23" s="15"/>
      <c r="J23" s="23">
        <v>0</v>
      </c>
      <c r="K23" s="24"/>
      <c r="L23" s="24"/>
      <c r="M23" s="24"/>
      <c r="N23" s="24"/>
      <c r="O23" s="20">
        <v>0</v>
      </c>
      <c r="P23" s="23">
        <v>129679</v>
      </c>
      <c r="Q23" s="24"/>
      <c r="R23" s="24"/>
      <c r="S23" s="24"/>
      <c r="T23" s="24"/>
      <c r="U23" s="20">
        <v>129679</v>
      </c>
      <c r="V23" s="24">
        <v>50879</v>
      </c>
      <c r="W23" s="24"/>
      <c r="X23" s="24"/>
      <c r="Y23" s="24"/>
      <c r="Z23" s="24"/>
      <c r="AA23" s="20">
        <v>50879</v>
      </c>
      <c r="AB23" s="24">
        <v>31003</v>
      </c>
      <c r="AC23" s="24"/>
      <c r="AD23" s="24"/>
      <c r="AE23" s="24"/>
      <c r="AF23" s="24"/>
      <c r="AG23" s="20">
        <v>31003</v>
      </c>
      <c r="AH23" s="24">
        <v>211561</v>
      </c>
      <c r="AI23" s="19">
        <f t="shared" si="8"/>
        <v>0</v>
      </c>
      <c r="AJ23" s="19">
        <f t="shared" si="9"/>
        <v>0</v>
      </c>
      <c r="AK23" s="19">
        <f t="shared" si="10"/>
        <v>0</v>
      </c>
      <c r="AL23" s="19">
        <f t="shared" si="11"/>
        <v>0</v>
      </c>
      <c r="AM23" s="19">
        <f t="shared" ref="AM23:AM28" si="13">O23+U23+AA23+AG23</f>
        <v>211561</v>
      </c>
      <c r="AN23" s="22"/>
      <c r="AO23" s="22"/>
      <c r="AP23" s="22"/>
      <c r="AQ23" s="22"/>
      <c r="AR23" s="22"/>
      <c r="AS23" s="20">
        <f t="shared" ref="AS23:AS28" si="14">SUM(AN23:AR23)</f>
        <v>0</v>
      </c>
      <c r="AT23" s="26">
        <f t="shared" si="12"/>
        <v>211561</v>
      </c>
      <c r="AU23" s="26">
        <f t="shared" si="12"/>
        <v>0</v>
      </c>
      <c r="AV23" s="20">
        <f t="shared" si="12"/>
        <v>0</v>
      </c>
      <c r="AW23" s="26">
        <f t="shared" si="12"/>
        <v>0</v>
      </c>
      <c r="AX23" s="26">
        <f t="shared" si="12"/>
        <v>0</v>
      </c>
      <c r="AY23" s="26">
        <f>SUM(AT23:AX23)</f>
        <v>211561</v>
      </c>
    </row>
    <row r="24" spans="1:88" ht="65.25" customHeight="1">
      <c r="A24" s="38" t="s">
        <v>151</v>
      </c>
      <c r="B24" s="7" t="s">
        <v>5</v>
      </c>
      <c r="C24" s="7" t="s">
        <v>135</v>
      </c>
      <c r="D24" s="8" t="s">
        <v>3</v>
      </c>
      <c r="E24" s="8"/>
      <c r="F24" s="71">
        <v>3</v>
      </c>
      <c r="G24" s="74"/>
      <c r="H24" s="69" t="s">
        <v>146</v>
      </c>
      <c r="I24" s="15"/>
      <c r="J24" s="23">
        <v>192340</v>
      </c>
      <c r="K24" s="24"/>
      <c r="L24" s="24"/>
      <c r="M24" s="24"/>
      <c r="N24" s="24"/>
      <c r="O24" s="20">
        <v>192340</v>
      </c>
      <c r="P24" s="23">
        <v>15000</v>
      </c>
      <c r="Q24" s="24"/>
      <c r="R24" s="24"/>
      <c r="S24" s="24"/>
      <c r="T24" s="24"/>
      <c r="U24" s="20">
        <v>15000</v>
      </c>
      <c r="V24" s="24">
        <v>466369</v>
      </c>
      <c r="W24" s="24"/>
      <c r="X24" s="24"/>
      <c r="Y24" s="24"/>
      <c r="Z24" s="24"/>
      <c r="AA24" s="20">
        <v>466369</v>
      </c>
      <c r="AB24" s="24">
        <v>0</v>
      </c>
      <c r="AC24" s="24"/>
      <c r="AD24" s="24"/>
      <c r="AE24" s="24"/>
      <c r="AF24" s="24"/>
      <c r="AG24" s="20">
        <v>0</v>
      </c>
      <c r="AH24" s="24">
        <v>673709</v>
      </c>
      <c r="AI24" s="19">
        <f t="shared" si="8"/>
        <v>0</v>
      </c>
      <c r="AJ24" s="19">
        <f t="shared" si="9"/>
        <v>0</v>
      </c>
      <c r="AK24" s="19">
        <f t="shared" si="10"/>
        <v>0</v>
      </c>
      <c r="AL24" s="19">
        <f t="shared" si="11"/>
        <v>0</v>
      </c>
      <c r="AM24" s="19">
        <f t="shared" si="13"/>
        <v>673709</v>
      </c>
      <c r="AN24" s="22"/>
      <c r="AO24" s="22"/>
      <c r="AP24" s="22"/>
      <c r="AQ24" s="22"/>
      <c r="AR24" s="22"/>
      <c r="AS24" s="20">
        <f t="shared" si="14"/>
        <v>0</v>
      </c>
      <c r="AT24" s="26">
        <f t="shared" si="12"/>
        <v>673709</v>
      </c>
      <c r="AU24" s="26">
        <f t="shared" si="12"/>
        <v>0</v>
      </c>
      <c r="AV24" s="20">
        <f t="shared" si="12"/>
        <v>0</v>
      </c>
      <c r="AW24" s="26">
        <f t="shared" si="12"/>
        <v>0</v>
      </c>
      <c r="AX24" s="26">
        <f t="shared" si="12"/>
        <v>0</v>
      </c>
      <c r="AY24" s="26">
        <f>SUM(AT24:AX24)</f>
        <v>673709</v>
      </c>
    </row>
    <row r="25" spans="1:88" ht="51">
      <c r="A25" s="38" t="s">
        <v>150</v>
      </c>
      <c r="B25" s="7" t="s">
        <v>5</v>
      </c>
      <c r="C25" s="7" t="s">
        <v>136</v>
      </c>
      <c r="D25" s="8" t="s">
        <v>137</v>
      </c>
      <c r="E25" s="8" t="s">
        <v>1</v>
      </c>
      <c r="F25" s="71">
        <v>3</v>
      </c>
      <c r="G25" s="74"/>
      <c r="H25" s="69" t="s">
        <v>149</v>
      </c>
      <c r="I25" s="15"/>
      <c r="J25" s="23">
        <v>0</v>
      </c>
      <c r="K25" s="24"/>
      <c r="L25" s="24"/>
      <c r="M25" s="24"/>
      <c r="N25" s="24"/>
      <c r="O25" s="20">
        <v>0</v>
      </c>
      <c r="P25" s="23">
        <v>15000</v>
      </c>
      <c r="Q25" s="24"/>
      <c r="R25" s="24"/>
      <c r="S25" s="24"/>
      <c r="T25" s="24"/>
      <c r="U25" s="20">
        <v>15000</v>
      </c>
      <c r="V25" s="24">
        <v>110963</v>
      </c>
      <c r="W25" s="24"/>
      <c r="X25" s="24"/>
      <c r="Y25" s="24"/>
      <c r="Z25" s="24"/>
      <c r="AA25" s="20">
        <v>110963</v>
      </c>
      <c r="AB25" s="24">
        <v>95276</v>
      </c>
      <c r="AC25" s="24"/>
      <c r="AD25" s="24"/>
      <c r="AE25" s="24"/>
      <c r="AF25" s="24"/>
      <c r="AG25" s="20">
        <v>95276</v>
      </c>
      <c r="AH25" s="24">
        <v>221239</v>
      </c>
      <c r="AI25" s="19">
        <f t="shared" si="8"/>
        <v>0</v>
      </c>
      <c r="AJ25" s="19">
        <f t="shared" si="9"/>
        <v>0</v>
      </c>
      <c r="AK25" s="19">
        <f t="shared" si="10"/>
        <v>0</v>
      </c>
      <c r="AL25" s="19">
        <f t="shared" si="11"/>
        <v>0</v>
      </c>
      <c r="AM25" s="19">
        <f t="shared" si="13"/>
        <v>221239</v>
      </c>
      <c r="AN25" s="22"/>
      <c r="AO25" s="22"/>
      <c r="AP25" s="22"/>
      <c r="AQ25" s="22"/>
      <c r="AR25" s="22"/>
      <c r="AS25" s="20">
        <f t="shared" si="14"/>
        <v>0</v>
      </c>
      <c r="AT25" s="26">
        <f t="shared" si="12"/>
        <v>221239</v>
      </c>
      <c r="AU25" s="26">
        <f t="shared" si="12"/>
        <v>0</v>
      </c>
      <c r="AV25" s="20">
        <f t="shared" si="12"/>
        <v>0</v>
      </c>
      <c r="AW25" s="26">
        <f t="shared" si="12"/>
        <v>0</v>
      </c>
      <c r="AX25" s="26">
        <f t="shared" si="12"/>
        <v>0</v>
      </c>
      <c r="AY25" s="26">
        <f t="shared" ref="AY25:AY36" si="15">SUM(AT25:AX25)</f>
        <v>221239</v>
      </c>
    </row>
    <row r="26" spans="1:88" ht="66.75" customHeight="1">
      <c r="A26" s="38" t="s">
        <v>142</v>
      </c>
      <c r="B26" s="7" t="s">
        <v>6</v>
      </c>
      <c r="C26" s="7" t="s">
        <v>60</v>
      </c>
      <c r="D26" s="8" t="s">
        <v>3</v>
      </c>
      <c r="E26" s="8"/>
      <c r="F26" s="71">
        <v>3</v>
      </c>
      <c r="G26" s="74"/>
      <c r="H26" s="69" t="s">
        <v>146</v>
      </c>
      <c r="I26" s="15"/>
      <c r="J26" s="23">
        <v>35511</v>
      </c>
      <c r="K26" s="24"/>
      <c r="L26" s="24"/>
      <c r="M26" s="24"/>
      <c r="N26" s="24"/>
      <c r="O26" s="20">
        <v>35511</v>
      </c>
      <c r="P26" s="23">
        <v>101215</v>
      </c>
      <c r="Q26" s="24"/>
      <c r="R26" s="24"/>
      <c r="S26" s="24"/>
      <c r="T26" s="24"/>
      <c r="U26" s="20">
        <v>101215</v>
      </c>
      <c r="V26" s="24">
        <v>124299</v>
      </c>
      <c r="W26" s="24"/>
      <c r="X26" s="24"/>
      <c r="Y26" s="24"/>
      <c r="Z26" s="24"/>
      <c r="AA26" s="20">
        <v>124299</v>
      </c>
      <c r="AB26" s="24">
        <v>101836</v>
      </c>
      <c r="AC26" s="24"/>
      <c r="AD26" s="24"/>
      <c r="AE26" s="24"/>
      <c r="AF26" s="24"/>
      <c r="AG26" s="20">
        <v>101836</v>
      </c>
      <c r="AH26" s="24">
        <v>362861</v>
      </c>
      <c r="AI26" s="19">
        <f t="shared" si="8"/>
        <v>0</v>
      </c>
      <c r="AJ26" s="19">
        <f t="shared" si="9"/>
        <v>0</v>
      </c>
      <c r="AK26" s="19">
        <f t="shared" si="10"/>
        <v>0</v>
      </c>
      <c r="AL26" s="19">
        <f t="shared" si="11"/>
        <v>0</v>
      </c>
      <c r="AM26" s="19">
        <f t="shared" si="13"/>
        <v>362861</v>
      </c>
      <c r="AN26" s="22"/>
      <c r="AO26" s="22"/>
      <c r="AP26" s="22"/>
      <c r="AQ26" s="22"/>
      <c r="AR26" s="22"/>
      <c r="AS26" s="20">
        <f t="shared" si="14"/>
        <v>0</v>
      </c>
      <c r="AT26" s="26">
        <f t="shared" si="12"/>
        <v>362861</v>
      </c>
      <c r="AU26" s="26">
        <f t="shared" si="12"/>
        <v>0</v>
      </c>
      <c r="AV26" s="20">
        <f t="shared" si="12"/>
        <v>0</v>
      </c>
      <c r="AW26" s="26">
        <f t="shared" si="12"/>
        <v>0</v>
      </c>
      <c r="AX26" s="26">
        <f t="shared" si="12"/>
        <v>0</v>
      </c>
      <c r="AY26" s="26">
        <f t="shared" si="15"/>
        <v>362861</v>
      </c>
    </row>
    <row r="27" spans="1:88" ht="79.5" customHeight="1">
      <c r="A27" s="38" t="s">
        <v>152</v>
      </c>
      <c r="B27" s="7" t="s">
        <v>7</v>
      </c>
      <c r="C27" s="7" t="s">
        <v>61</v>
      </c>
      <c r="D27" s="8" t="s">
        <v>3</v>
      </c>
      <c r="E27" s="8"/>
      <c r="F27" s="71">
        <v>3</v>
      </c>
      <c r="G27" s="74"/>
      <c r="H27" s="69" t="s">
        <v>146</v>
      </c>
      <c r="I27" s="15"/>
      <c r="J27" s="23">
        <v>288838.99</v>
      </c>
      <c r="K27" s="24"/>
      <c r="L27" s="24"/>
      <c r="M27" s="24"/>
      <c r="N27" s="24"/>
      <c r="O27" s="20">
        <v>288838.99</v>
      </c>
      <c r="P27" s="23">
        <v>671884.71</v>
      </c>
      <c r="Q27" s="24"/>
      <c r="R27" s="24"/>
      <c r="S27" s="24"/>
      <c r="T27" s="24"/>
      <c r="U27" s="20">
        <v>671884.71</v>
      </c>
      <c r="V27" s="24">
        <v>535125.22</v>
      </c>
      <c r="W27" s="24"/>
      <c r="X27" s="24"/>
      <c r="Y27" s="24"/>
      <c r="Z27" s="24"/>
      <c r="AA27" s="20">
        <v>535125.22</v>
      </c>
      <c r="AB27" s="24">
        <v>486748.3</v>
      </c>
      <c r="AC27" s="24"/>
      <c r="AD27" s="24"/>
      <c r="AE27" s="24"/>
      <c r="AF27" s="24"/>
      <c r="AG27" s="20">
        <v>486748.3</v>
      </c>
      <c r="AH27" s="24">
        <v>1982597.22</v>
      </c>
      <c r="AI27" s="19">
        <f t="shared" si="8"/>
        <v>0</v>
      </c>
      <c r="AJ27" s="19">
        <f t="shared" si="9"/>
        <v>0</v>
      </c>
      <c r="AK27" s="19">
        <f t="shared" si="10"/>
        <v>0</v>
      </c>
      <c r="AL27" s="19">
        <f t="shared" si="11"/>
        <v>0</v>
      </c>
      <c r="AM27" s="19">
        <f t="shared" si="13"/>
        <v>1982597.22</v>
      </c>
      <c r="AN27" s="19">
        <v>2358858.69</v>
      </c>
      <c r="AO27" s="22"/>
      <c r="AP27" s="22"/>
      <c r="AQ27" s="22"/>
      <c r="AR27" s="22"/>
      <c r="AS27" s="20">
        <f t="shared" si="14"/>
        <v>2358858.69</v>
      </c>
      <c r="AT27" s="26">
        <f t="shared" si="12"/>
        <v>4341455.91</v>
      </c>
      <c r="AU27" s="26">
        <f t="shared" si="12"/>
        <v>0</v>
      </c>
      <c r="AV27" s="20">
        <f t="shared" si="12"/>
        <v>0</v>
      </c>
      <c r="AW27" s="26">
        <f t="shared" si="12"/>
        <v>0</v>
      </c>
      <c r="AX27" s="26">
        <f t="shared" si="12"/>
        <v>0</v>
      </c>
      <c r="AY27" s="26">
        <f t="shared" si="15"/>
        <v>4341455.91</v>
      </c>
    </row>
    <row r="28" spans="1:88" ht="78.75" customHeight="1">
      <c r="A28" s="38" t="s">
        <v>132</v>
      </c>
      <c r="B28" s="7" t="s">
        <v>8</v>
      </c>
      <c r="C28" s="7" t="s">
        <v>62</v>
      </c>
      <c r="D28" s="8" t="s">
        <v>36</v>
      </c>
      <c r="E28" s="8" t="s">
        <v>77</v>
      </c>
      <c r="F28" s="71">
        <v>3</v>
      </c>
      <c r="G28" s="74"/>
      <c r="H28" s="69" t="s">
        <v>146</v>
      </c>
      <c r="I28" s="15"/>
      <c r="J28" s="23">
        <v>513580</v>
      </c>
      <c r="K28" s="24"/>
      <c r="L28" s="24"/>
      <c r="M28" s="24"/>
      <c r="N28" s="24"/>
      <c r="O28" s="20">
        <v>513580</v>
      </c>
      <c r="P28" s="23">
        <v>610800</v>
      </c>
      <c r="Q28" s="24"/>
      <c r="R28" s="24"/>
      <c r="S28" s="24"/>
      <c r="T28" s="24"/>
      <c r="U28" s="20">
        <v>610800</v>
      </c>
      <c r="V28" s="24">
        <v>31950</v>
      </c>
      <c r="W28" s="24"/>
      <c r="X28" s="24"/>
      <c r="Y28" s="24"/>
      <c r="Z28" s="24"/>
      <c r="AA28" s="20">
        <v>31950</v>
      </c>
      <c r="AB28" s="24">
        <v>6400</v>
      </c>
      <c r="AC28" s="24"/>
      <c r="AD28" s="24"/>
      <c r="AE28" s="24"/>
      <c r="AF28" s="24"/>
      <c r="AG28" s="20">
        <v>6400</v>
      </c>
      <c r="AH28" s="24">
        <v>1162730</v>
      </c>
      <c r="AI28" s="19">
        <f t="shared" si="8"/>
        <v>0</v>
      </c>
      <c r="AJ28" s="19">
        <f t="shared" si="9"/>
        <v>0</v>
      </c>
      <c r="AK28" s="19">
        <f t="shared" si="10"/>
        <v>0</v>
      </c>
      <c r="AL28" s="19">
        <f t="shared" si="11"/>
        <v>0</v>
      </c>
      <c r="AM28" s="19">
        <f t="shared" si="13"/>
        <v>1162730</v>
      </c>
      <c r="AN28" s="22"/>
      <c r="AO28" s="22"/>
      <c r="AP28" s="22"/>
      <c r="AQ28" s="22"/>
      <c r="AR28" s="22"/>
      <c r="AS28" s="20">
        <f t="shared" si="14"/>
        <v>0</v>
      </c>
      <c r="AT28" s="26">
        <f t="shared" si="12"/>
        <v>1162730</v>
      </c>
      <c r="AU28" s="26">
        <f t="shared" si="12"/>
        <v>0</v>
      </c>
      <c r="AV28" s="20">
        <f t="shared" si="12"/>
        <v>0</v>
      </c>
      <c r="AW28" s="26">
        <f t="shared" si="12"/>
        <v>0</v>
      </c>
      <c r="AX28" s="26">
        <f t="shared" si="12"/>
        <v>0</v>
      </c>
      <c r="AY28" s="26">
        <f t="shared" si="15"/>
        <v>1162730</v>
      </c>
    </row>
    <row r="29" spans="1:88" ht="12.75" customHeight="1">
      <c r="A29" s="38" t="s">
        <v>130</v>
      </c>
      <c r="B29" s="16"/>
      <c r="C29" s="16"/>
      <c r="D29" s="16"/>
      <c r="E29" s="16"/>
      <c r="F29" s="71"/>
      <c r="G29" s="71"/>
      <c r="H29" s="69"/>
      <c r="I29" s="16"/>
      <c r="J29" s="21">
        <f t="shared" ref="J29:AH29" si="16">SUM(J30:J31)</f>
        <v>592920</v>
      </c>
      <c r="K29" s="21">
        <f t="shared" si="16"/>
        <v>0</v>
      </c>
      <c r="L29" s="21">
        <f t="shared" si="16"/>
        <v>5910</v>
      </c>
      <c r="M29" s="21">
        <f t="shared" si="16"/>
        <v>0</v>
      </c>
      <c r="N29" s="21">
        <f t="shared" si="16"/>
        <v>32000</v>
      </c>
      <c r="O29" s="21">
        <f t="shared" si="16"/>
        <v>630830</v>
      </c>
      <c r="P29" s="21">
        <f t="shared" si="16"/>
        <v>1002212</v>
      </c>
      <c r="Q29" s="21">
        <f t="shared" si="16"/>
        <v>0</v>
      </c>
      <c r="R29" s="21">
        <f t="shared" si="16"/>
        <v>6501</v>
      </c>
      <c r="S29" s="21">
        <f t="shared" si="16"/>
        <v>0</v>
      </c>
      <c r="T29" s="21">
        <f t="shared" si="16"/>
        <v>80000</v>
      </c>
      <c r="U29" s="21">
        <f t="shared" si="16"/>
        <v>1088713</v>
      </c>
      <c r="V29" s="21">
        <f t="shared" si="16"/>
        <v>1595000</v>
      </c>
      <c r="W29" s="21">
        <f t="shared" si="16"/>
        <v>0</v>
      </c>
      <c r="X29" s="21">
        <f t="shared" si="16"/>
        <v>7151.1</v>
      </c>
      <c r="Y29" s="21">
        <f t="shared" si="16"/>
        <v>0</v>
      </c>
      <c r="Z29" s="21">
        <f t="shared" si="16"/>
        <v>240000</v>
      </c>
      <c r="AA29" s="21">
        <f t="shared" si="16"/>
        <v>1842151.1</v>
      </c>
      <c r="AB29" s="21">
        <f t="shared" si="16"/>
        <v>2612997</v>
      </c>
      <c r="AC29" s="21">
        <f t="shared" si="16"/>
        <v>0</v>
      </c>
      <c r="AD29" s="21">
        <f t="shared" si="16"/>
        <v>7866.21</v>
      </c>
      <c r="AE29" s="21">
        <f t="shared" si="16"/>
        <v>0</v>
      </c>
      <c r="AF29" s="21">
        <f t="shared" si="16"/>
        <v>1680000</v>
      </c>
      <c r="AG29" s="21">
        <f t="shared" si="16"/>
        <v>4300863.21</v>
      </c>
      <c r="AH29" s="21">
        <f t="shared" si="16"/>
        <v>5803129</v>
      </c>
      <c r="AI29" s="19">
        <f t="shared" ref="AI29:AL31" si="17">K29+Q29+W29+AC29</f>
        <v>0</v>
      </c>
      <c r="AJ29" s="19">
        <f t="shared" si="17"/>
        <v>27428.309999999998</v>
      </c>
      <c r="AK29" s="19">
        <f t="shared" si="17"/>
        <v>0</v>
      </c>
      <c r="AL29" s="19">
        <f t="shared" si="17"/>
        <v>2032000</v>
      </c>
      <c r="AM29" s="21">
        <f t="shared" ref="AM29:AS29" si="18">SUM(AM30:AM31)</f>
        <v>7862557</v>
      </c>
      <c r="AN29" s="21">
        <f t="shared" si="18"/>
        <v>0</v>
      </c>
      <c r="AO29" s="21">
        <f t="shared" si="18"/>
        <v>0</v>
      </c>
      <c r="AP29" s="21">
        <f t="shared" si="18"/>
        <v>0</v>
      </c>
      <c r="AQ29" s="21">
        <f t="shared" si="18"/>
        <v>0</v>
      </c>
      <c r="AR29" s="21">
        <f t="shared" si="18"/>
        <v>0</v>
      </c>
      <c r="AS29" s="21">
        <f t="shared" si="18"/>
        <v>0</v>
      </c>
      <c r="AT29" s="21">
        <f>AH29</f>
        <v>5803129</v>
      </c>
      <c r="AU29" s="21">
        <f>SUM(AU30:AU31)</f>
        <v>0</v>
      </c>
      <c r="AV29" s="21">
        <f>SUM(AV30:AV31)</f>
        <v>27428.309999999998</v>
      </c>
      <c r="AW29" s="21">
        <f>SUM(AW30:AW31)</f>
        <v>0</v>
      </c>
      <c r="AX29" s="21">
        <f>SUM(AX30:AX31)</f>
        <v>2032000</v>
      </c>
      <c r="AY29" s="26">
        <f t="shared" si="15"/>
        <v>7862557.3099999996</v>
      </c>
    </row>
    <row r="30" spans="1:88" s="51" customFormat="1" ht="78.75" customHeight="1">
      <c r="A30" s="38" t="s">
        <v>139</v>
      </c>
      <c r="B30" s="7" t="s">
        <v>38</v>
      </c>
      <c r="C30" s="7" t="s">
        <v>68</v>
      </c>
      <c r="D30" s="7" t="s">
        <v>3</v>
      </c>
      <c r="E30" s="7"/>
      <c r="F30" s="71">
        <v>3</v>
      </c>
      <c r="G30" s="71"/>
      <c r="H30" s="78" t="s">
        <v>146</v>
      </c>
      <c r="I30" s="7"/>
      <c r="J30" s="19">
        <v>500000</v>
      </c>
      <c r="K30" s="19"/>
      <c r="L30" s="19"/>
      <c r="M30" s="19"/>
      <c r="N30" s="19"/>
      <c r="O30" s="19">
        <f>J30+K30+L30+M30+N30</f>
        <v>500000</v>
      </c>
      <c r="P30" s="19">
        <v>900000</v>
      </c>
      <c r="Q30" s="19"/>
      <c r="R30" s="19"/>
      <c r="S30" s="19"/>
      <c r="T30" s="19"/>
      <c r="U30" s="19">
        <f>P30+Q30+R30+S30+T30</f>
        <v>900000</v>
      </c>
      <c r="V30" s="19">
        <v>1500000</v>
      </c>
      <c r="W30" s="19"/>
      <c r="X30" s="19"/>
      <c r="Y30" s="19"/>
      <c r="Z30" s="19"/>
      <c r="AA30" s="19">
        <f>V30+W30+X30+Y30+Z30</f>
        <v>1500000</v>
      </c>
      <c r="AB30" s="19">
        <v>2542997</v>
      </c>
      <c r="AC30" s="19"/>
      <c r="AD30" s="19"/>
      <c r="AE30" s="19"/>
      <c r="AF30" s="19"/>
      <c r="AG30" s="19">
        <f>AB30+AC30+AD30+AE30+AF30</f>
        <v>2542997</v>
      </c>
      <c r="AH30" s="19">
        <v>5442997</v>
      </c>
      <c r="AI30" s="19">
        <f t="shared" si="17"/>
        <v>0</v>
      </c>
      <c r="AJ30" s="19">
        <f t="shared" si="17"/>
        <v>0</v>
      </c>
      <c r="AK30" s="19">
        <f t="shared" si="17"/>
        <v>0</v>
      </c>
      <c r="AL30" s="19">
        <f t="shared" si="17"/>
        <v>0</v>
      </c>
      <c r="AM30" s="19">
        <f>AH30+AI30+AJ30+AK30+AL30</f>
        <v>5442997</v>
      </c>
      <c r="AN30" s="19">
        <v>0</v>
      </c>
      <c r="AO30" s="19"/>
      <c r="AP30" s="19"/>
      <c r="AQ30" s="19"/>
      <c r="AR30" s="19"/>
      <c r="AS30" s="19">
        <f>AN30</f>
        <v>0</v>
      </c>
      <c r="AT30" s="26">
        <f t="shared" ref="AT30:AX31" si="19">+AH30+AN30</f>
        <v>5442997</v>
      </c>
      <c r="AU30" s="26">
        <f t="shared" si="19"/>
        <v>0</v>
      </c>
      <c r="AV30" s="20">
        <f t="shared" si="19"/>
        <v>0</v>
      </c>
      <c r="AW30" s="26">
        <f t="shared" si="19"/>
        <v>0</v>
      </c>
      <c r="AX30" s="26">
        <f t="shared" si="19"/>
        <v>0</v>
      </c>
      <c r="AY30" s="26">
        <f t="shared" si="15"/>
        <v>5442997</v>
      </c>
      <c r="BE30" s="50"/>
      <c r="BF30" s="50"/>
      <c r="BG30" s="50"/>
    </row>
    <row r="31" spans="1:88" s="51" customFormat="1" ht="126.75" customHeight="1">
      <c r="A31" s="38" t="s">
        <v>140</v>
      </c>
      <c r="B31" s="7" t="s">
        <v>39</v>
      </c>
      <c r="C31" s="7" t="s">
        <v>155</v>
      </c>
      <c r="D31" s="7" t="s">
        <v>36</v>
      </c>
      <c r="E31" s="7" t="s">
        <v>58</v>
      </c>
      <c r="F31" s="71">
        <v>3</v>
      </c>
      <c r="G31" s="71"/>
      <c r="H31" s="78"/>
      <c r="I31" s="7"/>
      <c r="J31" s="19">
        <v>92920</v>
      </c>
      <c r="K31" s="19"/>
      <c r="L31" s="19">
        <v>5910</v>
      </c>
      <c r="M31" s="19"/>
      <c r="N31" s="19">
        <v>32000</v>
      </c>
      <c r="O31" s="36">
        <f>SUM(J31:N31)</f>
        <v>130830</v>
      </c>
      <c r="P31" s="19">
        <v>102212</v>
      </c>
      <c r="Q31" s="19"/>
      <c r="R31" s="19">
        <v>6501</v>
      </c>
      <c r="S31" s="19"/>
      <c r="T31" s="19">
        <v>80000</v>
      </c>
      <c r="U31" s="36">
        <f>SUM(P31:T31)</f>
        <v>188713</v>
      </c>
      <c r="V31" s="19">
        <v>95000</v>
      </c>
      <c r="W31" s="19"/>
      <c r="X31" s="19">
        <v>7151.1</v>
      </c>
      <c r="Y31" s="19"/>
      <c r="Z31" s="19">
        <v>240000</v>
      </c>
      <c r="AA31" s="36">
        <f>SUM(V31:Z31)</f>
        <v>342151.1</v>
      </c>
      <c r="AB31" s="19">
        <v>70000</v>
      </c>
      <c r="AC31" s="19"/>
      <c r="AD31" s="19">
        <v>7866.21</v>
      </c>
      <c r="AE31" s="19"/>
      <c r="AF31" s="19">
        <v>1680000</v>
      </c>
      <c r="AG31" s="36">
        <f>SUM(AB31:AF31)</f>
        <v>1757866.21</v>
      </c>
      <c r="AH31" s="19">
        <f>J31+P31+V31+AB31</f>
        <v>360132</v>
      </c>
      <c r="AI31" s="19">
        <f t="shared" si="17"/>
        <v>0</v>
      </c>
      <c r="AJ31" s="19">
        <f t="shared" si="17"/>
        <v>27428.309999999998</v>
      </c>
      <c r="AK31" s="19">
        <f t="shared" si="17"/>
        <v>0</v>
      </c>
      <c r="AL31" s="19">
        <f t="shared" si="17"/>
        <v>2032000</v>
      </c>
      <c r="AM31" s="19">
        <v>2419560</v>
      </c>
      <c r="AN31" s="19"/>
      <c r="AO31" s="19"/>
      <c r="AP31" s="19"/>
      <c r="AQ31" s="19"/>
      <c r="AR31" s="19"/>
      <c r="AS31" s="19"/>
      <c r="AT31" s="26">
        <f t="shared" si="19"/>
        <v>360132</v>
      </c>
      <c r="AU31" s="26">
        <f t="shared" si="19"/>
        <v>0</v>
      </c>
      <c r="AV31" s="20">
        <f t="shared" si="19"/>
        <v>27428.309999999998</v>
      </c>
      <c r="AW31" s="26">
        <f t="shared" si="19"/>
        <v>0</v>
      </c>
      <c r="AX31" s="26">
        <f t="shared" si="19"/>
        <v>2032000</v>
      </c>
      <c r="AY31" s="26">
        <f t="shared" si="15"/>
        <v>2419560.31</v>
      </c>
      <c r="AZ31" s="56"/>
      <c r="BA31" s="56"/>
      <c r="BB31" s="56"/>
      <c r="BC31" s="56"/>
      <c r="BD31" s="56"/>
      <c r="BE31" s="57"/>
      <c r="BF31" s="57"/>
      <c r="BG31" s="57"/>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row>
    <row r="32" spans="1:88" ht="25.5">
      <c r="A32" s="16" t="s">
        <v>40</v>
      </c>
      <c r="B32" s="29"/>
      <c r="C32" s="29"/>
      <c r="D32" s="29"/>
      <c r="E32" s="29"/>
      <c r="F32" s="68"/>
      <c r="G32" s="68"/>
      <c r="H32" s="70"/>
      <c r="I32" s="29"/>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20"/>
      <c r="AU32" s="20"/>
      <c r="AV32" s="20"/>
      <c r="AW32" s="20"/>
      <c r="AX32" s="20"/>
      <c r="AY32" s="20"/>
      <c r="AZ32" s="58"/>
      <c r="BA32" s="58"/>
      <c r="BB32" s="58"/>
      <c r="BC32" s="58"/>
      <c r="BD32" s="58"/>
      <c r="BE32" s="59"/>
      <c r="BF32" s="59"/>
      <c r="BG32" s="59"/>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row>
    <row r="33" spans="1:88" ht="114.75">
      <c r="A33" s="38" t="s">
        <v>41</v>
      </c>
      <c r="B33" s="7" t="s">
        <v>44</v>
      </c>
      <c r="C33" s="17" t="s">
        <v>71</v>
      </c>
      <c r="D33" s="7" t="s">
        <v>137</v>
      </c>
      <c r="E33" s="8" t="s">
        <v>1</v>
      </c>
      <c r="F33" s="71">
        <v>3</v>
      </c>
      <c r="G33" s="71">
        <v>15</v>
      </c>
      <c r="H33" s="72" t="s">
        <v>145</v>
      </c>
      <c r="I33" s="13"/>
      <c r="J33" s="19"/>
      <c r="K33" s="19"/>
      <c r="L33" s="19"/>
      <c r="M33" s="19"/>
      <c r="N33" s="19"/>
      <c r="O33" s="19">
        <f>SUM(J33:N33)</f>
        <v>0</v>
      </c>
      <c r="P33" s="19"/>
      <c r="Q33" s="19"/>
      <c r="R33" s="19"/>
      <c r="S33" s="19"/>
      <c r="T33" s="19"/>
      <c r="U33" s="19">
        <f>SUM(P33:T33)</f>
        <v>0</v>
      </c>
      <c r="V33" s="19"/>
      <c r="W33" s="19"/>
      <c r="X33" s="19"/>
      <c r="Y33" s="19"/>
      <c r="Z33" s="19"/>
      <c r="AA33" s="19">
        <f>SUM(V33:Z33)</f>
        <v>0</v>
      </c>
      <c r="AB33" s="19">
        <v>500000</v>
      </c>
      <c r="AC33" s="19"/>
      <c r="AD33" s="19"/>
      <c r="AE33" s="19"/>
      <c r="AF33" s="19"/>
      <c r="AG33" s="19">
        <f>SUM(AB33:AF33)</f>
        <v>500000</v>
      </c>
      <c r="AH33" s="19">
        <f t="shared" ref="AH33:AM33" si="20">J33+P33+V33+AB33</f>
        <v>500000</v>
      </c>
      <c r="AI33" s="19">
        <f t="shared" si="20"/>
        <v>0</v>
      </c>
      <c r="AJ33" s="19">
        <f t="shared" si="20"/>
        <v>0</v>
      </c>
      <c r="AK33" s="19">
        <f t="shared" si="20"/>
        <v>0</v>
      </c>
      <c r="AL33" s="19">
        <f t="shared" si="20"/>
        <v>0</v>
      </c>
      <c r="AM33" s="19">
        <f t="shared" si="20"/>
        <v>500000</v>
      </c>
      <c r="AN33" s="19"/>
      <c r="AO33" s="19"/>
      <c r="AP33" s="19"/>
      <c r="AQ33" s="20"/>
      <c r="AR33" s="20"/>
      <c r="AS33" s="20"/>
      <c r="AT33" s="26">
        <f>+AH33+AN33</f>
        <v>500000</v>
      </c>
      <c r="AU33" s="26">
        <f>+AI33+AO33</f>
        <v>0</v>
      </c>
      <c r="AV33" s="20">
        <f>+AJ33+AP33</f>
        <v>0</v>
      </c>
      <c r="AW33" s="26">
        <f>+AK33+AQ33</f>
        <v>0</v>
      </c>
      <c r="AX33" s="26">
        <f>+AL33+AR33</f>
        <v>0</v>
      </c>
      <c r="AY33" s="26">
        <f t="shared" si="15"/>
        <v>500000</v>
      </c>
      <c r="AZ33" s="53"/>
      <c r="BA33" s="53"/>
      <c r="BB33" s="53"/>
      <c r="BC33" s="53"/>
      <c r="BD33" s="53"/>
      <c r="BE33" s="50"/>
      <c r="BF33" s="50"/>
      <c r="BG33" s="50"/>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8"/>
      <c r="CF33" s="58"/>
      <c r="CG33" s="58"/>
      <c r="CH33" s="58"/>
      <c r="CI33" s="58"/>
      <c r="CJ33" s="58"/>
    </row>
    <row r="34" spans="1:88" ht="12.75" customHeight="1">
      <c r="A34" s="38" t="s">
        <v>42</v>
      </c>
      <c r="B34" s="8"/>
      <c r="C34" s="29"/>
      <c r="D34" s="8"/>
      <c r="E34" s="8"/>
      <c r="F34" s="68"/>
      <c r="G34" s="68"/>
      <c r="H34" s="70"/>
      <c r="I34" s="8"/>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19"/>
      <c r="AI34" s="19">
        <f t="shared" ref="AI34:AL36" si="21">K34+Q34+W34+AC34</f>
        <v>0</v>
      </c>
      <c r="AJ34" s="19">
        <f t="shared" si="21"/>
        <v>0</v>
      </c>
      <c r="AK34" s="19">
        <f t="shared" si="21"/>
        <v>0</v>
      </c>
      <c r="AL34" s="19">
        <f t="shared" si="21"/>
        <v>0</v>
      </c>
      <c r="AM34" s="19"/>
      <c r="AN34" s="20"/>
      <c r="AO34" s="20"/>
      <c r="AP34" s="20"/>
      <c r="AQ34" s="20"/>
      <c r="AR34" s="20"/>
      <c r="AS34" s="20"/>
      <c r="AT34" s="20"/>
      <c r="AU34" s="28"/>
      <c r="AV34" s="20"/>
      <c r="AW34" s="20"/>
      <c r="AX34" s="20"/>
      <c r="AY34" s="20"/>
      <c r="AZ34" s="53"/>
      <c r="BA34" s="53"/>
      <c r="BB34" s="53"/>
      <c r="BC34" s="53"/>
      <c r="BD34" s="53"/>
      <c r="BE34" s="50"/>
      <c r="BF34" s="50"/>
      <c r="BG34" s="50"/>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8"/>
      <c r="CF34" s="58"/>
      <c r="CG34" s="58"/>
      <c r="CH34" s="58"/>
      <c r="CI34" s="58"/>
      <c r="CJ34" s="58"/>
    </row>
    <row r="35" spans="1:88" ht="114.75">
      <c r="A35" s="38" t="s">
        <v>43</v>
      </c>
      <c r="B35" s="7" t="s">
        <v>44</v>
      </c>
      <c r="C35" s="17" t="s">
        <v>72</v>
      </c>
      <c r="D35" s="7" t="s">
        <v>137</v>
      </c>
      <c r="E35" s="8" t="s">
        <v>1</v>
      </c>
      <c r="F35" s="71">
        <v>3</v>
      </c>
      <c r="G35" s="71">
        <v>9</v>
      </c>
      <c r="H35" s="72" t="s">
        <v>145</v>
      </c>
      <c r="I35" s="13"/>
      <c r="J35" s="19"/>
      <c r="K35" s="19"/>
      <c r="L35" s="19"/>
      <c r="M35" s="19"/>
      <c r="N35" s="19"/>
      <c r="O35" s="19">
        <f>SUM(J35:N35)</f>
        <v>0</v>
      </c>
      <c r="P35" s="19"/>
      <c r="Q35" s="19"/>
      <c r="R35" s="19"/>
      <c r="S35" s="19"/>
      <c r="T35" s="19"/>
      <c r="U35" s="19">
        <f>SUM(P35:T35)</f>
        <v>0</v>
      </c>
      <c r="V35" s="19">
        <v>900000</v>
      </c>
      <c r="W35" s="19"/>
      <c r="X35" s="19"/>
      <c r="Y35" s="19"/>
      <c r="Z35" s="19"/>
      <c r="AA35" s="19">
        <f>SUM(V35:Z35)</f>
        <v>900000</v>
      </c>
      <c r="AB35" s="19"/>
      <c r="AC35" s="19"/>
      <c r="AD35" s="19"/>
      <c r="AE35" s="19"/>
      <c r="AF35" s="19"/>
      <c r="AG35" s="19">
        <f>SUM(AB35:AF35)</f>
        <v>0</v>
      </c>
      <c r="AH35" s="19">
        <f>J35+P35+V35+AB35</f>
        <v>900000</v>
      </c>
      <c r="AI35" s="19">
        <f t="shared" si="21"/>
        <v>0</v>
      </c>
      <c r="AJ35" s="19">
        <f t="shared" si="21"/>
        <v>0</v>
      </c>
      <c r="AK35" s="19">
        <f t="shared" si="21"/>
        <v>0</v>
      </c>
      <c r="AL35" s="19">
        <f t="shared" si="21"/>
        <v>0</v>
      </c>
      <c r="AM35" s="19">
        <f>O35+U35+AA35+AG35</f>
        <v>900000</v>
      </c>
      <c r="AN35" s="19"/>
      <c r="AO35" s="19"/>
      <c r="AP35" s="19"/>
      <c r="AQ35" s="20"/>
      <c r="AR35" s="20"/>
      <c r="AS35" s="20"/>
      <c r="AT35" s="26">
        <f t="shared" ref="AT35:AX36" si="22">+AH35+AN35</f>
        <v>900000</v>
      </c>
      <c r="AU35" s="26">
        <f t="shared" si="22"/>
        <v>0</v>
      </c>
      <c r="AV35" s="20">
        <f t="shared" si="22"/>
        <v>0</v>
      </c>
      <c r="AW35" s="26">
        <f t="shared" si="22"/>
        <v>0</v>
      </c>
      <c r="AX35" s="26">
        <f t="shared" si="22"/>
        <v>0</v>
      </c>
      <c r="AY35" s="26">
        <f t="shared" si="15"/>
        <v>900000</v>
      </c>
      <c r="AZ35" s="58"/>
      <c r="BA35" s="58"/>
      <c r="BB35" s="58"/>
      <c r="BC35" s="58"/>
      <c r="BD35" s="58"/>
      <c r="BE35" s="59"/>
      <c r="BF35" s="59"/>
      <c r="BG35" s="59"/>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row>
    <row r="36" spans="1:88" ht="41.25" customHeight="1">
      <c r="A36" s="38" t="s">
        <v>45</v>
      </c>
      <c r="B36" s="7" t="s">
        <v>44</v>
      </c>
      <c r="C36" s="7" t="s">
        <v>73</v>
      </c>
      <c r="D36" s="7" t="s">
        <v>137</v>
      </c>
      <c r="E36" s="8" t="s">
        <v>1</v>
      </c>
      <c r="F36" s="71">
        <v>3</v>
      </c>
      <c r="G36" s="71" t="s">
        <v>143</v>
      </c>
      <c r="H36" s="72" t="s">
        <v>145</v>
      </c>
      <c r="I36" s="13"/>
      <c r="J36" s="19"/>
      <c r="K36" s="19"/>
      <c r="L36" s="19"/>
      <c r="M36" s="19"/>
      <c r="N36" s="19"/>
      <c r="O36" s="19">
        <f>SUM(J36:N36)</f>
        <v>0</v>
      </c>
      <c r="P36" s="19"/>
      <c r="Q36" s="19"/>
      <c r="R36" s="19"/>
      <c r="S36" s="19"/>
      <c r="T36" s="19"/>
      <c r="U36" s="19">
        <f>SUM(P36:T36)</f>
        <v>0</v>
      </c>
      <c r="V36" s="19"/>
      <c r="W36" s="19"/>
      <c r="X36" s="19"/>
      <c r="Y36" s="19"/>
      <c r="Z36" s="19"/>
      <c r="AA36" s="19">
        <f>SUM(V36:Z36)</f>
        <v>0</v>
      </c>
      <c r="AB36" s="19">
        <v>600000</v>
      </c>
      <c r="AC36" s="19"/>
      <c r="AD36" s="19"/>
      <c r="AE36" s="19"/>
      <c r="AF36" s="19"/>
      <c r="AG36" s="19">
        <f>SUM(AB36:AF36)</f>
        <v>600000</v>
      </c>
      <c r="AH36" s="19">
        <f>J36+P36+V36+AB36</f>
        <v>600000</v>
      </c>
      <c r="AI36" s="19">
        <f t="shared" si="21"/>
        <v>0</v>
      </c>
      <c r="AJ36" s="19">
        <f t="shared" si="21"/>
        <v>0</v>
      </c>
      <c r="AK36" s="19">
        <f t="shared" si="21"/>
        <v>0</v>
      </c>
      <c r="AL36" s="19">
        <f t="shared" si="21"/>
        <v>0</v>
      </c>
      <c r="AM36" s="19">
        <f>O36+U36+AA36+AG36</f>
        <v>600000</v>
      </c>
      <c r="AN36" s="19"/>
      <c r="AO36" s="19"/>
      <c r="AP36" s="19"/>
      <c r="AQ36" s="20"/>
      <c r="AR36" s="20"/>
      <c r="AS36" s="20"/>
      <c r="AT36" s="26">
        <f t="shared" si="22"/>
        <v>600000</v>
      </c>
      <c r="AU36" s="26">
        <f t="shared" si="22"/>
        <v>0</v>
      </c>
      <c r="AV36" s="20">
        <f t="shared" si="22"/>
        <v>0</v>
      </c>
      <c r="AW36" s="26">
        <f t="shared" si="22"/>
        <v>0</v>
      </c>
      <c r="AX36" s="26">
        <f t="shared" si="22"/>
        <v>0</v>
      </c>
      <c r="AY36" s="26">
        <f t="shared" si="15"/>
        <v>600000</v>
      </c>
      <c r="AZ36" s="58"/>
      <c r="BA36" s="58"/>
      <c r="BB36" s="58"/>
      <c r="BC36" s="58"/>
      <c r="BD36" s="58"/>
      <c r="BE36" s="59"/>
      <c r="BF36" s="59"/>
      <c r="BG36" s="59"/>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row>
    <row r="37" spans="1:88" ht="12.75" customHeight="1">
      <c r="A37" s="38" t="s">
        <v>46</v>
      </c>
      <c r="B37" s="8"/>
      <c r="C37" s="29"/>
      <c r="D37" s="8"/>
      <c r="E37" s="8"/>
      <c r="F37" s="68"/>
      <c r="G37" s="68"/>
      <c r="H37" s="70"/>
      <c r="I37" s="8"/>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8"/>
      <c r="AV37" s="20"/>
      <c r="AW37" s="20"/>
      <c r="AX37" s="20"/>
      <c r="AY37" s="20"/>
      <c r="AZ37" s="58"/>
      <c r="BA37" s="58"/>
      <c r="BB37" s="58"/>
      <c r="BC37" s="58"/>
      <c r="BD37" s="58"/>
      <c r="BE37" s="59"/>
      <c r="BF37" s="59"/>
      <c r="BG37" s="59"/>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row>
    <row r="38" spans="1:88" ht="38.25">
      <c r="A38" s="38" t="s">
        <v>47</v>
      </c>
      <c r="B38" s="7" t="s">
        <v>48</v>
      </c>
      <c r="C38" s="7" t="s">
        <v>154</v>
      </c>
      <c r="D38" s="7" t="s">
        <v>137</v>
      </c>
      <c r="E38" s="8" t="s">
        <v>1</v>
      </c>
      <c r="F38" s="71">
        <v>3</v>
      </c>
      <c r="G38" s="71"/>
      <c r="H38" s="77" t="s">
        <v>145</v>
      </c>
      <c r="I38" s="13"/>
      <c r="J38" s="19">
        <v>207000</v>
      </c>
      <c r="K38" s="19"/>
      <c r="L38" s="19"/>
      <c r="M38" s="19"/>
      <c r="N38" s="19"/>
      <c r="O38" s="19">
        <f t="shared" ref="O38:O44" si="23">SUM(J38:N38)</f>
        <v>207000</v>
      </c>
      <c r="P38" s="19"/>
      <c r="Q38" s="19"/>
      <c r="R38" s="19"/>
      <c r="S38" s="19"/>
      <c r="T38" s="19"/>
      <c r="U38" s="19">
        <f>SUM(P38:T38)</f>
        <v>0</v>
      </c>
      <c r="V38" s="19"/>
      <c r="W38" s="19"/>
      <c r="X38" s="19"/>
      <c r="Y38" s="19"/>
      <c r="Z38" s="19"/>
      <c r="AA38" s="19">
        <f>SUM(V38:Z38)</f>
        <v>0</v>
      </c>
      <c r="AB38" s="19"/>
      <c r="AC38" s="19"/>
      <c r="AD38" s="19"/>
      <c r="AE38" s="19"/>
      <c r="AF38" s="19"/>
      <c r="AG38" s="19">
        <f>SUM(AB38:AF38)</f>
        <v>0</v>
      </c>
      <c r="AH38" s="19">
        <f t="shared" ref="AH38:AH44" si="24">O38+U38+AA38+AG38</f>
        <v>207000</v>
      </c>
      <c r="AI38" s="19">
        <f t="shared" ref="AI38:AL44" si="25">K38+Q38+W38+AC38</f>
        <v>0</v>
      </c>
      <c r="AJ38" s="19">
        <f t="shared" si="25"/>
        <v>0</v>
      </c>
      <c r="AK38" s="19">
        <f t="shared" si="25"/>
        <v>0</v>
      </c>
      <c r="AL38" s="19">
        <f t="shared" si="25"/>
        <v>0</v>
      </c>
      <c r="AM38" s="19">
        <f t="shared" ref="AM38:AM44" si="26">O38+U38+AA38+AG38</f>
        <v>207000</v>
      </c>
      <c r="AN38" s="19"/>
      <c r="AO38" s="19"/>
      <c r="AP38" s="19"/>
      <c r="AQ38" s="20"/>
      <c r="AR38" s="20"/>
      <c r="AS38" s="20"/>
      <c r="AT38" s="26">
        <f>+AH38+AN38</f>
        <v>207000</v>
      </c>
      <c r="AU38" s="26">
        <f>+AI38+AO38</f>
        <v>0</v>
      </c>
      <c r="AV38" s="20">
        <f>+AJ38+AP38</f>
        <v>0</v>
      </c>
      <c r="AW38" s="26">
        <f>+AK38+AQ38</f>
        <v>0</v>
      </c>
      <c r="AX38" s="26">
        <f>+AL38+AR38</f>
        <v>0</v>
      </c>
      <c r="AY38" s="26">
        <f t="shared" ref="AY38:AY43" si="27">SUM(AT38:AX38)</f>
        <v>207000</v>
      </c>
      <c r="AZ38" s="53"/>
      <c r="BA38" s="53"/>
      <c r="BB38" s="53"/>
      <c r="BC38" s="53"/>
      <c r="BD38" s="53"/>
      <c r="BE38" s="50"/>
      <c r="BF38" s="50"/>
      <c r="BG38" s="50"/>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8"/>
      <c r="CF38" s="58"/>
      <c r="CG38" s="58"/>
      <c r="CH38" s="58"/>
      <c r="CI38" s="58"/>
      <c r="CJ38" s="58"/>
    </row>
    <row r="39" spans="1:88" ht="31.5" customHeight="1">
      <c r="A39" s="38" t="s">
        <v>49</v>
      </c>
      <c r="B39" s="7" t="s">
        <v>48</v>
      </c>
      <c r="C39" s="80" t="s">
        <v>50</v>
      </c>
      <c r="D39" s="7"/>
      <c r="E39" s="7"/>
      <c r="F39" s="71"/>
      <c r="G39" s="71"/>
      <c r="H39" s="77"/>
      <c r="I39" s="13"/>
      <c r="J39" s="19">
        <f t="shared" ref="J39:AG39" si="28">SUM(J40:J44)</f>
        <v>0</v>
      </c>
      <c r="K39" s="19">
        <f t="shared" si="28"/>
        <v>0</v>
      </c>
      <c r="L39" s="19">
        <f t="shared" si="28"/>
        <v>0</v>
      </c>
      <c r="M39" s="19">
        <f t="shared" si="28"/>
        <v>0</v>
      </c>
      <c r="N39" s="19">
        <f t="shared" si="28"/>
        <v>0</v>
      </c>
      <c r="O39" s="19">
        <f t="shared" si="28"/>
        <v>0</v>
      </c>
      <c r="P39" s="19">
        <f t="shared" si="28"/>
        <v>335616</v>
      </c>
      <c r="Q39" s="19">
        <f t="shared" si="28"/>
        <v>0</v>
      </c>
      <c r="R39" s="19">
        <f t="shared" si="28"/>
        <v>0</v>
      </c>
      <c r="S39" s="19">
        <f t="shared" si="28"/>
        <v>0</v>
      </c>
      <c r="T39" s="19">
        <f t="shared" si="28"/>
        <v>0</v>
      </c>
      <c r="U39" s="19">
        <f t="shared" si="28"/>
        <v>335616</v>
      </c>
      <c r="V39" s="19">
        <f t="shared" si="28"/>
        <v>0</v>
      </c>
      <c r="W39" s="19">
        <f t="shared" si="28"/>
        <v>0</v>
      </c>
      <c r="X39" s="19">
        <f t="shared" si="28"/>
        <v>0</v>
      </c>
      <c r="Y39" s="19">
        <f t="shared" si="28"/>
        <v>0</v>
      </c>
      <c r="Z39" s="19">
        <f t="shared" si="28"/>
        <v>0</v>
      </c>
      <c r="AA39" s="19">
        <f t="shared" si="28"/>
        <v>0</v>
      </c>
      <c r="AB39" s="19">
        <f t="shared" si="28"/>
        <v>0</v>
      </c>
      <c r="AC39" s="19">
        <f t="shared" si="28"/>
        <v>0</v>
      </c>
      <c r="AD39" s="19">
        <f t="shared" si="28"/>
        <v>0</v>
      </c>
      <c r="AE39" s="19">
        <f t="shared" si="28"/>
        <v>0</v>
      </c>
      <c r="AF39" s="19">
        <f t="shared" si="28"/>
        <v>0</v>
      </c>
      <c r="AG39" s="19">
        <f t="shared" si="28"/>
        <v>0</v>
      </c>
      <c r="AH39" s="19">
        <f t="shared" si="24"/>
        <v>335616</v>
      </c>
      <c r="AI39" s="19">
        <f t="shared" si="25"/>
        <v>0</v>
      </c>
      <c r="AJ39" s="19">
        <f t="shared" si="25"/>
        <v>0</v>
      </c>
      <c r="AK39" s="19">
        <f t="shared" si="25"/>
        <v>0</v>
      </c>
      <c r="AL39" s="19">
        <f t="shared" si="25"/>
        <v>0</v>
      </c>
      <c r="AM39" s="19">
        <f t="shared" ref="AM39:AX39" si="29">SUM(AM40:AM44)</f>
        <v>335616</v>
      </c>
      <c r="AN39" s="19">
        <f t="shared" si="29"/>
        <v>0</v>
      </c>
      <c r="AO39" s="19">
        <f t="shared" si="29"/>
        <v>0</v>
      </c>
      <c r="AP39" s="19">
        <f t="shared" si="29"/>
        <v>0</v>
      </c>
      <c r="AQ39" s="19">
        <f t="shared" si="29"/>
        <v>0</v>
      </c>
      <c r="AR39" s="19">
        <f t="shared" si="29"/>
        <v>0</v>
      </c>
      <c r="AS39" s="19">
        <f t="shared" si="29"/>
        <v>0</v>
      </c>
      <c r="AT39" s="19">
        <f t="shared" si="29"/>
        <v>335616</v>
      </c>
      <c r="AU39" s="19">
        <f t="shared" si="29"/>
        <v>0</v>
      </c>
      <c r="AV39" s="19">
        <f t="shared" si="29"/>
        <v>0</v>
      </c>
      <c r="AW39" s="19">
        <f t="shared" si="29"/>
        <v>0</v>
      </c>
      <c r="AX39" s="19">
        <f t="shared" si="29"/>
        <v>0</v>
      </c>
      <c r="AY39" s="26">
        <f t="shared" si="27"/>
        <v>335616</v>
      </c>
      <c r="AZ39" s="58"/>
      <c r="BA39" s="58"/>
      <c r="BB39" s="58"/>
      <c r="BC39" s="58"/>
      <c r="BD39" s="58"/>
      <c r="BE39" s="59"/>
      <c r="BF39" s="59"/>
      <c r="BG39" s="59"/>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row>
    <row r="40" spans="1:88" ht="25.5">
      <c r="A40" s="38" t="s">
        <v>162</v>
      </c>
      <c r="B40" s="7" t="s">
        <v>48</v>
      </c>
      <c r="C40" s="80"/>
      <c r="D40" s="7" t="s">
        <v>137</v>
      </c>
      <c r="E40" s="7" t="s">
        <v>1</v>
      </c>
      <c r="F40" s="71">
        <v>3</v>
      </c>
      <c r="G40" s="71"/>
      <c r="H40" s="77"/>
      <c r="I40" s="13"/>
      <c r="J40" s="19">
        <v>0</v>
      </c>
      <c r="K40" s="19"/>
      <c r="L40" s="19"/>
      <c r="M40" s="19"/>
      <c r="N40" s="19"/>
      <c r="O40" s="19">
        <f t="shared" si="23"/>
        <v>0</v>
      </c>
      <c r="P40" s="19">
        <v>139000</v>
      </c>
      <c r="Q40" s="19"/>
      <c r="R40" s="19"/>
      <c r="S40" s="19"/>
      <c r="T40" s="19"/>
      <c r="U40" s="19">
        <f>SUM(P40:T40)</f>
        <v>139000</v>
      </c>
      <c r="V40" s="19"/>
      <c r="W40" s="19"/>
      <c r="X40" s="19"/>
      <c r="Y40" s="19"/>
      <c r="Z40" s="19"/>
      <c r="AA40" s="19">
        <f>SUM(V40:Z40)</f>
        <v>0</v>
      </c>
      <c r="AB40" s="19"/>
      <c r="AC40" s="19"/>
      <c r="AD40" s="19"/>
      <c r="AE40" s="19"/>
      <c r="AF40" s="19"/>
      <c r="AG40" s="19">
        <f>SUM(AB40:AF40)</f>
        <v>0</v>
      </c>
      <c r="AH40" s="19">
        <f t="shared" si="24"/>
        <v>139000</v>
      </c>
      <c r="AI40" s="19">
        <f t="shared" si="25"/>
        <v>0</v>
      </c>
      <c r="AJ40" s="19">
        <f t="shared" si="25"/>
        <v>0</v>
      </c>
      <c r="AK40" s="19">
        <f t="shared" si="25"/>
        <v>0</v>
      </c>
      <c r="AL40" s="19">
        <f t="shared" si="25"/>
        <v>0</v>
      </c>
      <c r="AM40" s="19">
        <f t="shared" si="26"/>
        <v>139000</v>
      </c>
      <c r="AN40" s="19"/>
      <c r="AO40" s="19"/>
      <c r="AP40" s="19"/>
      <c r="AQ40" s="20"/>
      <c r="AR40" s="20"/>
      <c r="AS40" s="20"/>
      <c r="AT40" s="26">
        <f t="shared" ref="AT40:AX44" si="30">+AH40+AN40</f>
        <v>139000</v>
      </c>
      <c r="AU40" s="26">
        <f t="shared" si="30"/>
        <v>0</v>
      </c>
      <c r="AV40" s="20">
        <f t="shared" si="30"/>
        <v>0</v>
      </c>
      <c r="AW40" s="26">
        <f t="shared" si="30"/>
        <v>0</v>
      </c>
      <c r="AX40" s="26">
        <f t="shared" si="30"/>
        <v>0</v>
      </c>
      <c r="AY40" s="26">
        <f t="shared" si="27"/>
        <v>139000</v>
      </c>
      <c r="AZ40" s="58"/>
      <c r="BA40" s="58"/>
      <c r="BB40" s="58"/>
      <c r="BC40" s="58"/>
      <c r="BD40" s="58"/>
      <c r="BE40" s="59"/>
      <c r="BF40" s="59"/>
      <c r="BG40" s="59"/>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row>
    <row r="41" spans="1:88" ht="15" customHeight="1">
      <c r="A41" s="38" t="s">
        <v>163</v>
      </c>
      <c r="B41" s="7" t="s">
        <v>48</v>
      </c>
      <c r="C41" s="80"/>
      <c r="D41" s="7" t="s">
        <v>137</v>
      </c>
      <c r="E41" s="7" t="s">
        <v>1</v>
      </c>
      <c r="F41" s="71">
        <v>3</v>
      </c>
      <c r="G41" s="71"/>
      <c r="H41" s="77"/>
      <c r="I41" s="13"/>
      <c r="J41" s="19">
        <v>0</v>
      </c>
      <c r="K41" s="19"/>
      <c r="L41" s="19"/>
      <c r="M41" s="19"/>
      <c r="N41" s="19"/>
      <c r="O41" s="19">
        <f t="shared" si="23"/>
        <v>0</v>
      </c>
      <c r="P41" s="19">
        <v>24678</v>
      </c>
      <c r="Q41" s="19"/>
      <c r="R41" s="19"/>
      <c r="S41" s="19"/>
      <c r="T41" s="19"/>
      <c r="U41" s="19">
        <f>SUM(P41:T41)</f>
        <v>24678</v>
      </c>
      <c r="V41" s="19"/>
      <c r="W41" s="19"/>
      <c r="X41" s="19"/>
      <c r="Y41" s="19"/>
      <c r="Z41" s="19"/>
      <c r="AA41" s="19">
        <f>SUM(V41:Z41)</f>
        <v>0</v>
      </c>
      <c r="AB41" s="19"/>
      <c r="AC41" s="19"/>
      <c r="AD41" s="19"/>
      <c r="AE41" s="19"/>
      <c r="AF41" s="19"/>
      <c r="AG41" s="19">
        <f>SUM(AB41:AF41)</f>
        <v>0</v>
      </c>
      <c r="AH41" s="19">
        <f t="shared" si="24"/>
        <v>24678</v>
      </c>
      <c r="AI41" s="19">
        <f t="shared" si="25"/>
        <v>0</v>
      </c>
      <c r="AJ41" s="19">
        <f t="shared" si="25"/>
        <v>0</v>
      </c>
      <c r="AK41" s="19">
        <f t="shared" si="25"/>
        <v>0</v>
      </c>
      <c r="AL41" s="19">
        <f t="shared" si="25"/>
        <v>0</v>
      </c>
      <c r="AM41" s="19">
        <f t="shared" si="26"/>
        <v>24678</v>
      </c>
      <c r="AN41" s="19"/>
      <c r="AO41" s="19"/>
      <c r="AP41" s="19"/>
      <c r="AQ41" s="20"/>
      <c r="AR41" s="20"/>
      <c r="AS41" s="20"/>
      <c r="AT41" s="26">
        <f t="shared" si="30"/>
        <v>24678</v>
      </c>
      <c r="AU41" s="26">
        <f t="shared" si="30"/>
        <v>0</v>
      </c>
      <c r="AV41" s="20">
        <f t="shared" si="30"/>
        <v>0</v>
      </c>
      <c r="AW41" s="26">
        <f t="shared" si="30"/>
        <v>0</v>
      </c>
      <c r="AX41" s="26">
        <f t="shared" si="30"/>
        <v>0</v>
      </c>
      <c r="AY41" s="26">
        <f t="shared" si="27"/>
        <v>24678</v>
      </c>
      <c r="AZ41" s="58"/>
      <c r="BA41" s="58"/>
      <c r="BB41" s="58"/>
      <c r="BC41" s="58"/>
      <c r="BD41" s="58"/>
      <c r="BE41" s="59"/>
      <c r="BF41" s="59"/>
      <c r="BG41" s="59"/>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row>
    <row r="42" spans="1:88" ht="26.25" customHeight="1">
      <c r="A42" s="38" t="s">
        <v>164</v>
      </c>
      <c r="B42" s="7" t="s">
        <v>48</v>
      </c>
      <c r="C42" s="80"/>
      <c r="D42" s="7" t="s">
        <v>137</v>
      </c>
      <c r="E42" s="7" t="s">
        <v>1</v>
      </c>
      <c r="F42" s="71">
        <v>3</v>
      </c>
      <c r="G42" s="71"/>
      <c r="H42" s="77"/>
      <c r="I42" s="13"/>
      <c r="J42" s="19">
        <v>0</v>
      </c>
      <c r="K42" s="19"/>
      <c r="L42" s="19"/>
      <c r="M42" s="19"/>
      <c r="N42" s="19"/>
      <c r="O42" s="19">
        <f t="shared" si="23"/>
        <v>0</v>
      </c>
      <c r="P42" s="19">
        <v>58644</v>
      </c>
      <c r="Q42" s="19"/>
      <c r="R42" s="19"/>
      <c r="S42" s="19"/>
      <c r="T42" s="19"/>
      <c r="U42" s="19">
        <f>SUM(P42:T42)</f>
        <v>58644</v>
      </c>
      <c r="V42" s="19"/>
      <c r="W42" s="19"/>
      <c r="X42" s="19"/>
      <c r="Y42" s="19"/>
      <c r="Z42" s="19"/>
      <c r="AA42" s="19">
        <f>SUM(V42:Z42)</f>
        <v>0</v>
      </c>
      <c r="AB42" s="19"/>
      <c r="AC42" s="19"/>
      <c r="AD42" s="19"/>
      <c r="AE42" s="19"/>
      <c r="AF42" s="19"/>
      <c r="AG42" s="19">
        <f>SUM(AB42:AF42)</f>
        <v>0</v>
      </c>
      <c r="AH42" s="19">
        <f t="shared" si="24"/>
        <v>58644</v>
      </c>
      <c r="AI42" s="19">
        <f t="shared" si="25"/>
        <v>0</v>
      </c>
      <c r="AJ42" s="19">
        <f t="shared" si="25"/>
        <v>0</v>
      </c>
      <c r="AK42" s="19">
        <f t="shared" si="25"/>
        <v>0</v>
      </c>
      <c r="AL42" s="19">
        <f t="shared" si="25"/>
        <v>0</v>
      </c>
      <c r="AM42" s="19">
        <f t="shared" si="26"/>
        <v>58644</v>
      </c>
      <c r="AN42" s="19"/>
      <c r="AO42" s="19"/>
      <c r="AP42" s="19"/>
      <c r="AQ42" s="20"/>
      <c r="AR42" s="20"/>
      <c r="AS42" s="20"/>
      <c r="AT42" s="26">
        <f t="shared" si="30"/>
        <v>58644</v>
      </c>
      <c r="AU42" s="26">
        <f t="shared" si="30"/>
        <v>0</v>
      </c>
      <c r="AV42" s="20">
        <f t="shared" si="30"/>
        <v>0</v>
      </c>
      <c r="AW42" s="26">
        <f t="shared" si="30"/>
        <v>0</v>
      </c>
      <c r="AX42" s="26">
        <f t="shared" si="30"/>
        <v>0</v>
      </c>
      <c r="AY42" s="26">
        <f t="shared" si="27"/>
        <v>58644</v>
      </c>
      <c r="AZ42" s="58"/>
      <c r="BA42" s="58"/>
      <c r="BB42" s="58"/>
      <c r="BC42" s="58"/>
      <c r="BD42" s="58"/>
      <c r="BE42" s="59"/>
      <c r="BF42" s="59"/>
      <c r="BG42" s="59"/>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row>
    <row r="43" spans="1:88" ht="25.5">
      <c r="A43" s="38" t="s">
        <v>165</v>
      </c>
      <c r="B43" s="7" t="s">
        <v>48</v>
      </c>
      <c r="C43" s="80"/>
      <c r="D43" s="7" t="s">
        <v>137</v>
      </c>
      <c r="E43" s="7" t="s">
        <v>1</v>
      </c>
      <c r="F43" s="71">
        <v>3</v>
      </c>
      <c r="G43" s="71"/>
      <c r="H43" s="77"/>
      <c r="I43" s="13"/>
      <c r="J43" s="19"/>
      <c r="K43" s="19"/>
      <c r="L43" s="19"/>
      <c r="M43" s="19"/>
      <c r="N43" s="19"/>
      <c r="O43" s="19"/>
      <c r="P43" s="19">
        <v>97373</v>
      </c>
      <c r="Q43" s="19"/>
      <c r="R43" s="19"/>
      <c r="S43" s="19"/>
      <c r="T43" s="19"/>
      <c r="U43" s="19">
        <f>SUM(P43:T43)</f>
        <v>97373</v>
      </c>
      <c r="V43" s="19"/>
      <c r="W43" s="19"/>
      <c r="X43" s="19"/>
      <c r="Y43" s="19"/>
      <c r="Z43" s="19"/>
      <c r="AA43" s="19">
        <f>SUM(V43:Z43)</f>
        <v>0</v>
      </c>
      <c r="AB43" s="19"/>
      <c r="AC43" s="19"/>
      <c r="AD43" s="19"/>
      <c r="AE43" s="19"/>
      <c r="AF43" s="19"/>
      <c r="AG43" s="19">
        <f>SUM(AB43:AF43)</f>
        <v>0</v>
      </c>
      <c r="AH43" s="19">
        <f t="shared" si="24"/>
        <v>97373</v>
      </c>
      <c r="AI43" s="19">
        <f t="shared" si="25"/>
        <v>0</v>
      </c>
      <c r="AJ43" s="19">
        <f t="shared" si="25"/>
        <v>0</v>
      </c>
      <c r="AK43" s="19">
        <f t="shared" si="25"/>
        <v>0</v>
      </c>
      <c r="AL43" s="19">
        <f t="shared" si="25"/>
        <v>0</v>
      </c>
      <c r="AM43" s="19">
        <f t="shared" si="26"/>
        <v>97373</v>
      </c>
      <c r="AN43" s="19"/>
      <c r="AO43" s="19"/>
      <c r="AP43" s="19"/>
      <c r="AQ43" s="20"/>
      <c r="AR43" s="20"/>
      <c r="AS43" s="20"/>
      <c r="AT43" s="26">
        <f t="shared" si="30"/>
        <v>97373</v>
      </c>
      <c r="AU43" s="26">
        <f t="shared" si="30"/>
        <v>0</v>
      </c>
      <c r="AV43" s="20">
        <f t="shared" si="30"/>
        <v>0</v>
      </c>
      <c r="AW43" s="26">
        <f t="shared" si="30"/>
        <v>0</v>
      </c>
      <c r="AX43" s="26">
        <f t="shared" si="30"/>
        <v>0</v>
      </c>
      <c r="AY43" s="26">
        <f t="shared" si="27"/>
        <v>97373</v>
      </c>
      <c r="AZ43" s="58"/>
      <c r="BA43" s="58"/>
      <c r="BB43" s="58"/>
      <c r="BC43" s="58"/>
      <c r="BD43" s="58"/>
      <c r="BE43" s="59"/>
      <c r="BF43" s="59"/>
      <c r="BG43" s="59"/>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row>
    <row r="44" spans="1:88" ht="26.25" customHeight="1">
      <c r="A44" s="38" t="s">
        <v>166</v>
      </c>
      <c r="B44" s="7" t="s">
        <v>48</v>
      </c>
      <c r="C44" s="80"/>
      <c r="D44" s="7" t="s">
        <v>137</v>
      </c>
      <c r="E44" s="7" t="s">
        <v>1</v>
      </c>
      <c r="F44" s="71">
        <v>3</v>
      </c>
      <c r="G44" s="71"/>
      <c r="H44" s="77"/>
      <c r="I44" s="13"/>
      <c r="J44" s="19">
        <v>0</v>
      </c>
      <c r="K44" s="19"/>
      <c r="L44" s="19"/>
      <c r="M44" s="19"/>
      <c r="N44" s="19"/>
      <c r="O44" s="19">
        <f t="shared" si="23"/>
        <v>0</v>
      </c>
      <c r="P44" s="19">
        <v>15921</v>
      </c>
      <c r="Q44" s="19"/>
      <c r="R44" s="19"/>
      <c r="S44" s="19"/>
      <c r="T44" s="19"/>
      <c r="U44" s="19">
        <f>SUM(P44:T44)</f>
        <v>15921</v>
      </c>
      <c r="V44" s="19"/>
      <c r="W44" s="19"/>
      <c r="X44" s="19"/>
      <c r="Y44" s="19"/>
      <c r="Z44" s="19"/>
      <c r="AA44" s="19">
        <f>SUM(V44:Z44)</f>
        <v>0</v>
      </c>
      <c r="AB44" s="19"/>
      <c r="AC44" s="19"/>
      <c r="AD44" s="19"/>
      <c r="AE44" s="19"/>
      <c r="AF44" s="19"/>
      <c r="AG44" s="19">
        <f>SUM(AB44:AF44)</f>
        <v>0</v>
      </c>
      <c r="AH44" s="19">
        <f t="shared" si="24"/>
        <v>15921</v>
      </c>
      <c r="AI44" s="19">
        <f t="shared" si="25"/>
        <v>0</v>
      </c>
      <c r="AJ44" s="19">
        <f t="shared" si="25"/>
        <v>0</v>
      </c>
      <c r="AK44" s="19">
        <f t="shared" si="25"/>
        <v>0</v>
      </c>
      <c r="AL44" s="19">
        <f t="shared" si="25"/>
        <v>0</v>
      </c>
      <c r="AM44" s="19">
        <f t="shared" si="26"/>
        <v>15921</v>
      </c>
      <c r="AN44" s="19"/>
      <c r="AO44" s="19"/>
      <c r="AP44" s="19"/>
      <c r="AQ44" s="20"/>
      <c r="AR44" s="20"/>
      <c r="AS44" s="20"/>
      <c r="AT44" s="26">
        <f t="shared" si="30"/>
        <v>15921</v>
      </c>
      <c r="AU44" s="26">
        <f t="shared" si="30"/>
        <v>0</v>
      </c>
      <c r="AV44" s="20">
        <f t="shared" si="30"/>
        <v>0</v>
      </c>
      <c r="AW44" s="26">
        <f t="shared" si="30"/>
        <v>0</v>
      </c>
      <c r="AX44" s="26">
        <f t="shared" si="30"/>
        <v>0</v>
      </c>
      <c r="AY44" s="26">
        <f>SUM(AT44:AX44)</f>
        <v>15921</v>
      </c>
      <c r="AZ44" s="58"/>
      <c r="BA44" s="58"/>
      <c r="BB44" s="58"/>
      <c r="BC44" s="58"/>
      <c r="BD44" s="58"/>
      <c r="BE44" s="59"/>
      <c r="BF44" s="59"/>
      <c r="BG44" s="59"/>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row>
    <row r="45" spans="1:88" hidden="1">
      <c r="A45" s="38" t="s">
        <v>46</v>
      </c>
      <c r="B45" s="8"/>
      <c r="C45" s="29"/>
      <c r="D45" s="8"/>
      <c r="E45" s="8"/>
      <c r="F45" s="68"/>
      <c r="G45" s="68"/>
      <c r="H45" s="70"/>
      <c r="I45" s="8"/>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8"/>
      <c r="AV45" s="20"/>
      <c r="AW45" s="20"/>
      <c r="AX45" s="20"/>
      <c r="AY45" s="20"/>
      <c r="AZ45" s="58"/>
      <c r="BA45" s="58"/>
      <c r="BB45" s="58"/>
      <c r="BC45" s="58"/>
      <c r="BD45" s="58"/>
      <c r="BE45" s="59"/>
      <c r="BF45" s="59"/>
      <c r="BG45" s="59"/>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row>
    <row r="46" spans="1:88" ht="25.5">
      <c r="A46" s="16" t="s">
        <v>51</v>
      </c>
      <c r="B46" s="29"/>
      <c r="C46" s="16"/>
      <c r="D46" s="29"/>
      <c r="E46" s="29"/>
      <c r="F46" s="68"/>
      <c r="G46" s="68"/>
      <c r="H46" s="69"/>
      <c r="I46" s="16"/>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28"/>
      <c r="AU46" s="28"/>
      <c r="AV46" s="20"/>
      <c r="AW46" s="20"/>
      <c r="AX46" s="20"/>
      <c r="AY46" s="20"/>
    </row>
    <row r="47" spans="1:88">
      <c r="A47" s="16" t="s">
        <v>52</v>
      </c>
      <c r="B47" s="29"/>
      <c r="C47" s="16"/>
      <c r="D47" s="29"/>
      <c r="E47" s="29"/>
      <c r="F47" s="68"/>
      <c r="G47" s="68"/>
      <c r="H47" s="69"/>
      <c r="I47" s="16"/>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28"/>
      <c r="AU47" s="28"/>
      <c r="AV47" s="20"/>
      <c r="AW47" s="20"/>
      <c r="AX47" s="20"/>
      <c r="AY47" s="20"/>
    </row>
    <row r="48" spans="1:88" s="51" customFormat="1" ht="65.25" customHeight="1">
      <c r="A48" s="38" t="s">
        <v>53</v>
      </c>
      <c r="B48" s="7" t="s">
        <v>2</v>
      </c>
      <c r="C48" s="12" t="s">
        <v>131</v>
      </c>
      <c r="D48" s="7" t="s">
        <v>3</v>
      </c>
      <c r="E48" s="7"/>
      <c r="F48" s="71">
        <v>3</v>
      </c>
      <c r="G48" s="71" t="s">
        <v>54</v>
      </c>
      <c r="H48" s="69" t="s">
        <v>148</v>
      </c>
      <c r="I48" s="7"/>
      <c r="J48" s="19">
        <v>110000</v>
      </c>
      <c r="K48" s="19"/>
      <c r="L48" s="19"/>
      <c r="M48" s="19"/>
      <c r="N48" s="19"/>
      <c r="O48" s="19">
        <f>SUM(J48:N48)</f>
        <v>110000</v>
      </c>
      <c r="P48" s="19">
        <v>150000</v>
      </c>
      <c r="Q48" s="19"/>
      <c r="R48" s="19"/>
      <c r="S48" s="19"/>
      <c r="T48" s="19"/>
      <c r="U48" s="19">
        <f>SUM(P48:T48)</f>
        <v>150000</v>
      </c>
      <c r="V48" s="19">
        <v>150000</v>
      </c>
      <c r="W48" s="19"/>
      <c r="X48" s="19"/>
      <c r="Y48" s="19"/>
      <c r="Z48" s="19"/>
      <c r="AA48" s="19">
        <f>SUM(V48:Z48)</f>
        <v>150000</v>
      </c>
      <c r="AB48" s="19">
        <v>50000</v>
      </c>
      <c r="AC48" s="19"/>
      <c r="AD48" s="19"/>
      <c r="AE48" s="19"/>
      <c r="AF48" s="19"/>
      <c r="AG48" s="19">
        <f>SUM(AB48:AF48)</f>
        <v>50000</v>
      </c>
      <c r="AH48" s="19">
        <f t="shared" ref="AH48:AM49" si="31">J48+P48+V48+AB48</f>
        <v>460000</v>
      </c>
      <c r="AI48" s="19">
        <f t="shared" si="31"/>
        <v>0</v>
      </c>
      <c r="AJ48" s="19">
        <f t="shared" si="31"/>
        <v>0</v>
      </c>
      <c r="AK48" s="19">
        <f t="shared" si="31"/>
        <v>0</v>
      </c>
      <c r="AL48" s="19">
        <f t="shared" si="31"/>
        <v>0</v>
      </c>
      <c r="AM48" s="19">
        <f t="shared" si="31"/>
        <v>460000</v>
      </c>
      <c r="AN48" s="19"/>
      <c r="AO48" s="19"/>
      <c r="AP48" s="19"/>
      <c r="AQ48" s="19"/>
      <c r="AR48" s="19"/>
      <c r="AS48" s="19"/>
      <c r="AT48" s="26">
        <f>+AH48+AN48</f>
        <v>460000</v>
      </c>
      <c r="AU48" s="26">
        <f>+AI48+AO48</f>
        <v>0</v>
      </c>
      <c r="AV48" s="20">
        <f>+AV9+AJ9+AP9</f>
        <v>0</v>
      </c>
      <c r="AW48" s="26">
        <f>+AK48+AQ48</f>
        <v>0</v>
      </c>
      <c r="AX48" s="26">
        <f>+AL48+AR48</f>
        <v>0</v>
      </c>
      <c r="AY48" s="26">
        <f>SUM(AT48:AX48)</f>
        <v>460000</v>
      </c>
      <c r="BE48" s="50"/>
      <c r="BF48" s="50"/>
      <c r="BG48" s="50"/>
    </row>
    <row r="49" spans="1:59" s="51" customFormat="1" ht="106.5" customHeight="1">
      <c r="A49" s="38" t="s">
        <v>55</v>
      </c>
      <c r="B49" s="7" t="s">
        <v>2</v>
      </c>
      <c r="C49" s="12" t="s">
        <v>70</v>
      </c>
      <c r="D49" s="7" t="s">
        <v>3</v>
      </c>
      <c r="E49" s="7"/>
      <c r="F49" s="71">
        <v>3</v>
      </c>
      <c r="G49" s="71">
        <v>9</v>
      </c>
      <c r="H49" s="69" t="s">
        <v>148</v>
      </c>
      <c r="I49" s="7"/>
      <c r="J49" s="19">
        <v>124250</v>
      </c>
      <c r="K49" s="19"/>
      <c r="L49" s="19"/>
      <c r="M49" s="19"/>
      <c r="N49" s="19"/>
      <c r="O49" s="19">
        <f>SUM(J49:N49)</f>
        <v>124250</v>
      </c>
      <c r="P49" s="19">
        <v>131290</v>
      </c>
      <c r="Q49" s="19"/>
      <c r="R49" s="19"/>
      <c r="S49" s="19"/>
      <c r="T49" s="19"/>
      <c r="U49" s="19">
        <f>SUM(P49:T49)</f>
        <v>131290</v>
      </c>
      <c r="V49" s="19">
        <v>134034</v>
      </c>
      <c r="W49" s="19"/>
      <c r="X49" s="19"/>
      <c r="Y49" s="19"/>
      <c r="Z49" s="19"/>
      <c r="AA49" s="19">
        <f>SUM(V49:Z49)</f>
        <v>134034</v>
      </c>
      <c r="AB49" s="19">
        <v>146552.4</v>
      </c>
      <c r="AC49" s="19"/>
      <c r="AD49" s="19"/>
      <c r="AE49" s="19"/>
      <c r="AF49" s="19"/>
      <c r="AG49" s="19">
        <f>SUM(AB49:AF49)</f>
        <v>146552.4</v>
      </c>
      <c r="AH49" s="19">
        <f t="shared" si="31"/>
        <v>536126.4</v>
      </c>
      <c r="AI49" s="19">
        <f t="shared" si="31"/>
        <v>0</v>
      </c>
      <c r="AJ49" s="19">
        <f t="shared" si="31"/>
        <v>0</v>
      </c>
      <c r="AK49" s="19">
        <f t="shared" si="31"/>
        <v>0</v>
      </c>
      <c r="AL49" s="19">
        <f t="shared" si="31"/>
        <v>0</v>
      </c>
      <c r="AM49" s="19">
        <f t="shared" si="31"/>
        <v>536126.4</v>
      </c>
      <c r="AN49" s="19"/>
      <c r="AO49" s="19"/>
      <c r="AP49" s="19"/>
      <c r="AQ49" s="19"/>
      <c r="AR49" s="19"/>
      <c r="AS49" s="19"/>
      <c r="AT49" s="26">
        <f>+AH49+AN49</f>
        <v>536126.4</v>
      </c>
      <c r="AU49" s="26">
        <f>+AI49+AO49</f>
        <v>0</v>
      </c>
      <c r="AV49" s="20">
        <f>+AV10+AJ10+AP10</f>
        <v>0</v>
      </c>
      <c r="AW49" s="26">
        <f>+AK49+AQ49</f>
        <v>0</v>
      </c>
      <c r="AX49" s="26">
        <f>+AL49+AR49</f>
        <v>0</v>
      </c>
      <c r="AY49" s="26">
        <f>SUM(AT49:AX49)</f>
        <v>536126.4</v>
      </c>
      <c r="BE49" s="50"/>
      <c r="BF49" s="50"/>
      <c r="BG49" s="50"/>
    </row>
    <row r="50" spans="1:59" ht="12.75" customHeight="1">
      <c r="A50" s="62" t="s">
        <v>56</v>
      </c>
      <c r="B50" s="18"/>
      <c r="C50" s="18"/>
      <c r="D50" s="18"/>
      <c r="E50" s="18"/>
      <c r="F50" s="18"/>
      <c r="G50" s="18"/>
      <c r="H50" s="37"/>
      <c r="I50" s="18"/>
      <c r="J50" s="25">
        <f t="shared" ref="J50:AS50" si="32">SUM(J9:J22)+J29+SUM(J33:J39)+SUM(J48:J49)</f>
        <v>3144023.99</v>
      </c>
      <c r="K50" s="25">
        <f t="shared" si="32"/>
        <v>0</v>
      </c>
      <c r="L50" s="25">
        <f t="shared" si="32"/>
        <v>5910</v>
      </c>
      <c r="M50" s="25">
        <f t="shared" si="32"/>
        <v>66506</v>
      </c>
      <c r="N50" s="25">
        <f t="shared" si="32"/>
        <v>32000</v>
      </c>
      <c r="O50" s="25">
        <f t="shared" si="32"/>
        <v>3248439.99</v>
      </c>
      <c r="P50" s="25">
        <f t="shared" si="32"/>
        <v>4804237.71</v>
      </c>
      <c r="Q50" s="25">
        <f t="shared" si="32"/>
        <v>0</v>
      </c>
      <c r="R50" s="25">
        <f t="shared" si="32"/>
        <v>6501</v>
      </c>
      <c r="S50" s="25">
        <f t="shared" si="32"/>
        <v>109733</v>
      </c>
      <c r="T50" s="25">
        <f t="shared" si="32"/>
        <v>80000</v>
      </c>
      <c r="U50" s="25">
        <f t="shared" si="32"/>
        <v>5000471.71</v>
      </c>
      <c r="V50" s="25">
        <f t="shared" si="32"/>
        <v>5120097.22</v>
      </c>
      <c r="W50" s="25">
        <f t="shared" si="32"/>
        <v>0</v>
      </c>
      <c r="X50" s="25">
        <f t="shared" si="32"/>
        <v>7151.1</v>
      </c>
      <c r="Y50" s="25">
        <f t="shared" si="32"/>
        <v>66000</v>
      </c>
      <c r="Z50" s="25">
        <f t="shared" si="32"/>
        <v>240000</v>
      </c>
      <c r="AA50" s="25">
        <f t="shared" si="32"/>
        <v>5433248.3200000003</v>
      </c>
      <c r="AB50" s="25">
        <f t="shared" si="32"/>
        <v>5423752.7000000002</v>
      </c>
      <c r="AC50" s="25">
        <f t="shared" si="32"/>
        <v>0</v>
      </c>
      <c r="AD50" s="25">
        <f t="shared" si="32"/>
        <v>7866.21</v>
      </c>
      <c r="AE50" s="25">
        <f t="shared" si="32"/>
        <v>57800</v>
      </c>
      <c r="AF50" s="25">
        <f t="shared" si="32"/>
        <v>1680000</v>
      </c>
      <c r="AG50" s="25">
        <f t="shared" si="32"/>
        <v>7169418.9100000001</v>
      </c>
      <c r="AH50" s="25">
        <f t="shared" si="32"/>
        <v>18492111.619999997</v>
      </c>
      <c r="AI50" s="25">
        <f t="shared" si="32"/>
        <v>0</v>
      </c>
      <c r="AJ50" s="25">
        <f t="shared" si="32"/>
        <v>27428.309999999998</v>
      </c>
      <c r="AK50" s="25">
        <f t="shared" si="32"/>
        <v>300039</v>
      </c>
      <c r="AL50" s="25">
        <f t="shared" si="32"/>
        <v>2032000</v>
      </c>
      <c r="AM50" s="25">
        <f t="shared" si="32"/>
        <v>20851578.619999997</v>
      </c>
      <c r="AN50" s="25">
        <f t="shared" si="32"/>
        <v>2378858.69</v>
      </c>
      <c r="AO50" s="25">
        <f t="shared" si="32"/>
        <v>0</v>
      </c>
      <c r="AP50" s="25">
        <f t="shared" si="32"/>
        <v>0</v>
      </c>
      <c r="AQ50" s="25">
        <f t="shared" si="32"/>
        <v>0</v>
      </c>
      <c r="AR50" s="25">
        <f t="shared" si="32"/>
        <v>0</v>
      </c>
      <c r="AS50" s="25">
        <f t="shared" si="32"/>
        <v>2378858.69</v>
      </c>
      <c r="AT50" s="25">
        <f>AH50+AN50</f>
        <v>20870970.309999999</v>
      </c>
      <c r="AU50" s="25">
        <f>AI50+AO50</f>
        <v>0</v>
      </c>
      <c r="AV50" s="25">
        <f>AJ50+AP50</f>
        <v>27428.309999999998</v>
      </c>
      <c r="AW50" s="25">
        <f>AK50+AQ50</f>
        <v>300039</v>
      </c>
      <c r="AX50" s="25">
        <f>AL50+AR50</f>
        <v>2032000</v>
      </c>
      <c r="AY50" s="25">
        <f>SUM(AT50:AX50)</f>
        <v>23230437.619999997</v>
      </c>
      <c r="BE50" s="60">
        <f>SUM(BE10:BE49)</f>
        <v>0</v>
      </c>
      <c r="BF50" s="60">
        <f>SUM(BF10:BF49)</f>
        <v>0</v>
      </c>
      <c r="BG50" s="60">
        <f>SUM(BG10:BG49)</f>
        <v>0</v>
      </c>
    </row>
  </sheetData>
  <mergeCells count="27">
    <mergeCell ref="V2:AA2"/>
    <mergeCell ref="J1:O1"/>
    <mergeCell ref="E2:E3"/>
    <mergeCell ref="D1:E1"/>
    <mergeCell ref="I1:I3"/>
    <mergeCell ref="H1:H3"/>
    <mergeCell ref="D2:D3"/>
    <mergeCell ref="P1:U1"/>
    <mergeCell ref="J2:O2"/>
    <mergeCell ref="P2:U2"/>
    <mergeCell ref="V1:AA1"/>
    <mergeCell ref="AT1:AY1"/>
    <mergeCell ref="AT2:AY2"/>
    <mergeCell ref="AN2:AS2"/>
    <mergeCell ref="AN1:AS1"/>
    <mergeCell ref="AB2:AG2"/>
    <mergeCell ref="AH2:AM2"/>
    <mergeCell ref="AB1:AG1"/>
    <mergeCell ref="AH1:AM1"/>
    <mergeCell ref="H38:H44"/>
    <mergeCell ref="H30:H31"/>
    <mergeCell ref="G1:G3"/>
    <mergeCell ref="F1:F3"/>
    <mergeCell ref="A1:A3"/>
    <mergeCell ref="B1:B3"/>
    <mergeCell ref="C39:C44"/>
    <mergeCell ref="C1:C3"/>
  </mergeCells>
  <phoneticPr fontId="4" type="noConversion"/>
  <dataValidations count="1">
    <dataValidation type="list" allowBlank="1" showInputMessage="1" showErrorMessage="1" sqref="D23:D28">
      <formula1>"Nationwide, Interregional, Region-specific"</formula1>
    </dataValidation>
  </dataValidations>
  <printOptions horizontalCentered="1"/>
  <pageMargins left="0.33" right="0.36" top="0.75" bottom="0.75" header="0.3" footer="0.3"/>
  <pageSetup paperSize="9" scale="70" pageOrder="overThenDown" orientation="landscape" r:id="rId1"/>
  <headerFooter>
    <oddHeader>&amp;C&amp;"Arial,Bold"&amp;12Chapter 3: Competitive and Innovative Industry and Services Sectors
Annex B2: List of Non-Core Investment Programs and Projects (Non-CIPs) with Annual Investment Targets By Source of Financing</oddHeader>
    <oddFooter xml:space="preserve">&amp;C&amp;"Arial,Bold"&amp;12 2011-2016 Revalidated Public Investment Program &amp;R&amp;"Arial,Regular"&amp;10Page &amp;P of &amp;N
</oddFooter>
  </headerFooter>
  <colBreaks count="6" manualBreakCount="6">
    <brk id="15" max="49" man="1"/>
    <brk id="21" max="49" man="1"/>
    <brk id="27" max="49" man="1"/>
    <brk id="33" max="49" man="1"/>
    <brk id="39" max="49" man="1"/>
    <brk id="45" max="4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0EAD96-4D46-4AC1-8E01-FE72602BDA0C}"/>
</file>

<file path=customXml/itemProps2.xml><?xml version="1.0" encoding="utf-8"?>
<ds:datastoreItem xmlns:ds="http://schemas.openxmlformats.org/officeDocument/2006/customXml" ds:itemID="{5F2FAB32-587C-4A0C-91E2-55C3197CD8AE}"/>
</file>

<file path=customXml/itemProps3.xml><?xml version="1.0" encoding="utf-8"?>
<ds:datastoreItem xmlns:ds="http://schemas.openxmlformats.org/officeDocument/2006/customXml" ds:itemID="{DC665DD6-FA99-4500-87C3-FCB93CBD55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3 Annex B2</vt:lpstr>
      <vt:lpstr>'Chapter 3 Annex B2'!Print_Area</vt:lpstr>
      <vt:lpstr>'Chapter 3 Annex B2'!Print_Titles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2014-09-15T03:15:40Z</cp:lastPrinted>
  <dcterms:created xsi:type="dcterms:W3CDTF">2013-05-29T10:07:43Z</dcterms:created>
  <dcterms:modified xsi:type="dcterms:W3CDTF">2014-09-15T03:15:49Z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