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drawings/drawing1.xml" ContentType="application/vnd.openxmlformats-officedocument.drawing+xml"/>
  <Override PartName="/xl/styles.xml" ContentType="application/vnd.openxmlformats-officedocument.spreadsheetml.styles+xml"/>
  <Override PartName="/xl/theme/theme1.xml" ContentType="application/vnd.openxmlformats-officedocument.theme+xml"/>
  <Override PartName="/xl/sharedStrings.xml" ContentType="application/vnd.openxmlformats-officedocument.spreadsheetml.sharedStrings+xml"/>
  <Override PartName="/xl/worksheets/sheet5.xml" ContentType="application/vnd.openxmlformats-officedocument.spreadsheetml.worksheet+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externalLinks/externalLink1.xml" ContentType="application/vnd.openxmlformats-officedocument.spreadsheetml.externalLink+xml"/>
  <Override PartName="/xl/externalLinks/externalLink4.xml" ContentType="application/vnd.openxmlformats-officedocument.spreadsheetml.externalLink+xml"/>
  <Override PartName="/xl/calcChain.xml" ContentType="application/vnd.openxmlformats-officedocument.spreadsheetml.calcChain+xml"/>
  <Override PartName="/xl/externalLinks/externalLink5.xml" ContentType="application/vnd.openxmlformats-officedocument.spreadsheetml.externalLink+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codeName="ThisWorkbook" defaultThemeVersion="124226"/>
  <bookViews>
    <workbookView xWindow="210" yWindow="5595" windowWidth="19245" windowHeight="6720" firstSheet="2" activeTab="4"/>
  </bookViews>
  <sheets>
    <sheet name="Chapter 4 Annex B2 - Summary" sheetId="1" r:id="rId1"/>
    <sheet name="Chapter 4 Annex B2 - DA Goal 1" sheetId="2" r:id="rId2"/>
    <sheet name="Chapter 4 Annex B2 - DA Goal 2" sheetId="3" r:id="rId3"/>
    <sheet name="Chapter 4 Annex B2 - DA Goal1&amp;2" sheetId="4" r:id="rId4"/>
    <sheet name="Chapter 4 Annex B2 - DA unclas" sheetId="5" r:id="rId5"/>
  </sheets>
  <externalReferences>
    <externalReference r:id="rId6"/>
    <externalReference r:id="rId7"/>
    <externalReference r:id="rId8"/>
    <externalReference r:id="rId9"/>
    <externalReference r:id="rId10"/>
  </externalReferences>
  <definedNames>
    <definedName name="_xlnm._FilterDatabase" localSheetId="1" hidden="1">'Chapter 4 Annex B2 - DA Goal 1'!$A$1:$AY$186</definedName>
    <definedName name="_xlnm._FilterDatabase" localSheetId="2" hidden="1">'Chapter 4 Annex B2 - DA Goal 2'!$A$1:$AY$30</definedName>
    <definedName name="_xlnm._FilterDatabase" localSheetId="3" hidden="1">'Chapter 4 Annex B2 - DA Goal1&amp;2'!$A$1:$AZ$122</definedName>
    <definedName name="_xlnm._FilterDatabase" localSheetId="4" hidden="1">'Chapter 4 Annex B2 - DA unclas'!$A$1:$AZ$101</definedName>
    <definedName name="EDIT">'Chapter 4 Annex B2 - Summary'!$A$86</definedName>
    <definedName name="EDITMODE">'Chapter 4 Annex B2 - Summary'!#REF!</definedName>
    <definedName name="g12mfo1">'Chapter 4 Annex B2 - DA Goal1&amp;2'!$A$9</definedName>
    <definedName name="g12mfo2">'Chapter 4 Annex B2 - DA Goal1&amp;2'!$A$20</definedName>
    <definedName name="g12mfo3">'Chapter 4 Annex B2 - DA Goal1&amp;2'!$A$55</definedName>
    <definedName name="g12mfo4">'Chapter 4 Annex B2 - DA Goal1&amp;2'!$A$85</definedName>
    <definedName name="g12mfo5">'Chapter 4 Annex B2 - DA Goal1&amp;2'!$A$87</definedName>
    <definedName name="g12mfo6">'Chapter 4 Annex B2 - DA Goal1&amp;2'!$A$94</definedName>
    <definedName name="g12mfo7">'Chapter 4 Annex B2 - DA Goal1&amp;2'!$A$99</definedName>
    <definedName name="g12tot">'Chapter 4 Annex B2 - DA Goal1&amp;2'!$A$120</definedName>
    <definedName name="g12ucmfo">'Chapter 4 Annex B2 - DA Goal1&amp;2'!$A$104</definedName>
    <definedName name="g1mfo1">'Chapter 4 Annex B2 - DA Goal 1'!$A$9</definedName>
    <definedName name="g1mfo12013">'Chapter 4 Annex B2 - DA Goal 1'!$O$9</definedName>
    <definedName name="g1mfo12013to16">'Chapter 4 Annex B2 - DA Goal 1'!$AM$9</definedName>
    <definedName name="g1mfo12014">'Chapter 4 Annex B2 - DA Goal 1'!$U$9</definedName>
    <definedName name="g1mfo12015">'Chapter 4 Annex B2 - DA Goal 1'!$AA$9</definedName>
    <definedName name="g1mfo12016">'Chapter 4 Annex B2 - DA Goal 1'!$AG$9</definedName>
    <definedName name="g1mfo12017beyond">'Chapter 4 Annex B2 - DA Goal 1'!$AS$9</definedName>
    <definedName name="g1mfo1ALL">'Chapter 4 Annex B2 - DA Goal 1'!$AY$9</definedName>
    <definedName name="g1mfo2">'Chapter 4 Annex B2 - DA Goal 1'!$A$19</definedName>
    <definedName name="g1mfo3">'Chapter 4 Annex B2 - DA Goal 1'!$A$57</definedName>
    <definedName name="g1mfo5">'Chapter 4 Annex B2 - DA Goal 1'!$A$145</definedName>
    <definedName name="g1mfo6">'Chapter 4 Annex B2 - DA Goal 1'!$A$156</definedName>
    <definedName name="g1mfo7">'Chapter 4 Annex B2 - DA Goal 1'!$A$159</definedName>
    <definedName name="g1ucmfo">'Chapter 4 Annex B2 - DA Goal 1'!$A$162</definedName>
    <definedName name="g2mfo12013">'Chapter 4 Annex B2 - DA Goal 1'!$U$19</definedName>
    <definedName name="g2mfo2">'Chapter 4 Annex B2 - DA Goal 2'!$A$9</definedName>
    <definedName name="g2mfo3">'Chapter 4 Annex B2 - DA Goal 2'!$A$20</definedName>
    <definedName name="g2mfo5">'Chapter 4 Annex B2 - DA Goal 2'!$A$22</definedName>
    <definedName name="g2tot">'Chapter 4 Annex B2 - DA Goal 2'!$A$29</definedName>
    <definedName name="g2ucmfo">'Chapter 4 Annex B2 - DA Goal 2'!$A$24</definedName>
    <definedName name="goal1tot">'Chapter 4 Annex B2 - DA Goal 1'!$A$185</definedName>
    <definedName name="_xlnm.Print_Area" localSheetId="1">'Chapter 4 Annex B2 - DA Goal 1'!$A$1:$AY$186</definedName>
    <definedName name="_xlnm.Print_Area" localSheetId="2">'Chapter 4 Annex B2 - DA Goal 2'!$A$1:$AY$31</definedName>
    <definedName name="_xlnm.Print_Area" localSheetId="3">'Chapter 4 Annex B2 - DA Goal1&amp;2'!$A$1:$AY$122</definedName>
    <definedName name="_xlnm.Print_Area" localSheetId="4">'Chapter 4 Annex B2 - DA unclas'!$A$1:$AY$101</definedName>
    <definedName name="_xlnm.Print_Area" localSheetId="0">'Chapter 4 Annex B2 - Summary'!$A$1:$AY$75</definedName>
    <definedName name="_xlnm.Print_Titles" localSheetId="1">'Chapter 4 Annex B2 - DA Goal 1'!$A:$A,'Chapter 4 Annex B2 - DA Goal 1'!$1:$4</definedName>
    <definedName name="_xlnm.Print_Titles" localSheetId="2">'Chapter 4 Annex B2 - DA Goal 2'!$A:$A,'Chapter 4 Annex B2 - DA Goal 2'!$1:$4</definedName>
    <definedName name="_xlnm.Print_Titles" localSheetId="3">'Chapter 4 Annex B2 - DA Goal1&amp;2'!$A:$A,'Chapter 4 Annex B2 - DA Goal1&amp;2'!$1:$4</definedName>
    <definedName name="_xlnm.Print_Titles" localSheetId="4">'Chapter 4 Annex B2 - DA unclas'!$A:$A,'Chapter 4 Annex B2 - DA unclas'!$1:$4</definedName>
    <definedName name="_xlnm.Print_Titles" localSheetId="0">'Chapter 4 Annex B2 - Summary'!$A:$A,'Chapter 4 Annex B2 - Summary'!$1:$4</definedName>
    <definedName name="UGmfo1">'Chapter 4 Annex B2 - DA unclas'!$A$8</definedName>
    <definedName name="UGmfo2">'Chapter 4 Annex B2 - DA unclas'!$A$11</definedName>
    <definedName name="UGmfo3">'Chapter 4 Annex B2 - DA unclas'!$A$27</definedName>
    <definedName name="UGmfo4">'Chapter 4 Annex B2 - DA unclas'!$A$34</definedName>
    <definedName name="UGmfo5">'Chapter 4 Annex B2 - DA unclas'!$A$36</definedName>
    <definedName name="UGmfo6">'Chapter 4 Annex B2 - DA unclas'!$A$40</definedName>
    <definedName name="UGtot">'Chapter 4 Annex B2 - DA unclas'!$A$98</definedName>
    <definedName name="UGucmfo">'Chapter 4 Annex B2 - DA unclas'!$A$45</definedName>
  </definedNames>
  <calcPr calcId="125725"/>
</workbook>
</file>

<file path=xl/calcChain.xml><?xml version="1.0" encoding="utf-8"?>
<calcChain xmlns="http://schemas.openxmlformats.org/spreadsheetml/2006/main">
  <c r="U60" i="2"/>
  <c r="AA60"/>
  <c r="AG60"/>
  <c r="AH60"/>
  <c r="AT60" s="1"/>
  <c r="AI60"/>
  <c r="AJ60"/>
  <c r="AK60"/>
  <c r="AW60" s="1"/>
  <c r="AY60" s="1"/>
  <c r="AL60"/>
  <c r="AX60" s="1"/>
  <c r="AU60"/>
  <c r="AV60"/>
  <c r="U61"/>
  <c r="AA61"/>
  <c r="AG61"/>
  <c r="AH61"/>
  <c r="AI61"/>
  <c r="AU61" s="1"/>
  <c r="AJ61"/>
  <c r="AK61"/>
  <c r="AL61"/>
  <c r="AX61" s="1"/>
  <c r="AV61"/>
  <c r="AW61"/>
  <c r="U62"/>
  <c r="AA62"/>
  <c r="AG62"/>
  <c r="AH62"/>
  <c r="AI62"/>
  <c r="AU62" s="1"/>
  <c r="AJ62"/>
  <c r="AV62" s="1"/>
  <c r="AK62"/>
  <c r="AL62"/>
  <c r="AM62"/>
  <c r="AT62"/>
  <c r="AW62"/>
  <c r="AX62"/>
  <c r="U63"/>
  <c r="AA63"/>
  <c r="AG63"/>
  <c r="AH63"/>
  <c r="AI63"/>
  <c r="AJ63"/>
  <c r="AK63"/>
  <c r="AW63" s="1"/>
  <c r="AL63"/>
  <c r="AT63"/>
  <c r="AU63"/>
  <c r="AX63"/>
  <c r="U64"/>
  <c r="AA64"/>
  <c r="AG64"/>
  <c r="AH64"/>
  <c r="AT64" s="1"/>
  <c r="AI64"/>
  <c r="AJ64"/>
  <c r="AK64"/>
  <c r="AW64" s="1"/>
  <c r="AY64" s="1"/>
  <c r="AL64"/>
  <c r="AX64" s="1"/>
  <c r="AU64"/>
  <c r="AV64"/>
  <c r="U65"/>
  <c r="AA65"/>
  <c r="AG65"/>
  <c r="AH65"/>
  <c r="AI65"/>
  <c r="AU65" s="1"/>
  <c r="AJ65"/>
  <c r="AK65"/>
  <c r="AL65"/>
  <c r="AX65" s="1"/>
  <c r="AV65"/>
  <c r="AW65"/>
  <c r="U66"/>
  <c r="AA66"/>
  <c r="AG66"/>
  <c r="AH66"/>
  <c r="AI66"/>
  <c r="AU66" s="1"/>
  <c r="AJ66"/>
  <c r="AV66" s="1"/>
  <c r="AK66"/>
  <c r="AL66"/>
  <c r="AT66"/>
  <c r="AW66"/>
  <c r="AX66"/>
  <c r="U67"/>
  <c r="AA67"/>
  <c r="AG67"/>
  <c r="AH67"/>
  <c r="AI67"/>
  <c r="AJ67"/>
  <c r="AK67"/>
  <c r="AW67" s="1"/>
  <c r="AL67"/>
  <c r="AT67"/>
  <c r="AU67"/>
  <c r="AX67"/>
  <c r="U68"/>
  <c r="AA68"/>
  <c r="AG68"/>
  <c r="AH68"/>
  <c r="AT68" s="1"/>
  <c r="AI68"/>
  <c r="AJ68"/>
  <c r="AK68"/>
  <c r="AW68" s="1"/>
  <c r="AY68" s="1"/>
  <c r="AL68"/>
  <c r="AX68" s="1"/>
  <c r="AU68"/>
  <c r="AV68"/>
  <c r="U69"/>
  <c r="AA69"/>
  <c r="AG69"/>
  <c r="AH69"/>
  <c r="AI69"/>
  <c r="AU69" s="1"/>
  <c r="AJ69"/>
  <c r="AK69"/>
  <c r="AL69"/>
  <c r="AX69" s="1"/>
  <c r="AV69"/>
  <c r="AW69"/>
  <c r="U70"/>
  <c r="AA70"/>
  <c r="AG70"/>
  <c r="AH70"/>
  <c r="AI70"/>
  <c r="AU70" s="1"/>
  <c r="AJ70"/>
  <c r="AV70" s="1"/>
  <c r="AK70"/>
  <c r="AL70"/>
  <c r="AM70"/>
  <c r="AT70"/>
  <c r="AW70"/>
  <c r="AX70"/>
  <c r="U71"/>
  <c r="AA71"/>
  <c r="AG71"/>
  <c r="AH71"/>
  <c r="AI71"/>
  <c r="AJ71"/>
  <c r="AK71"/>
  <c r="AW71" s="1"/>
  <c r="AL71"/>
  <c r="AT71"/>
  <c r="AU71"/>
  <c r="AX71"/>
  <c r="U72"/>
  <c r="AA72"/>
  <c r="AG72"/>
  <c r="AH72"/>
  <c r="AT72" s="1"/>
  <c r="AI72"/>
  <c r="AJ72"/>
  <c r="AK72"/>
  <c r="AW72" s="1"/>
  <c r="AY72" s="1"/>
  <c r="AL72"/>
  <c r="AX72" s="1"/>
  <c r="AU72"/>
  <c r="AV72"/>
  <c r="U73"/>
  <c r="AA73"/>
  <c r="AG73"/>
  <c r="AH73"/>
  <c r="AI73"/>
  <c r="AU73" s="1"/>
  <c r="AJ73"/>
  <c r="AK73"/>
  <c r="AL73"/>
  <c r="AX73" s="1"/>
  <c r="AV73"/>
  <c r="AW73"/>
  <c r="U74"/>
  <c r="AA74"/>
  <c r="AG74"/>
  <c r="AH74"/>
  <c r="AI74"/>
  <c r="AU74" s="1"/>
  <c r="AJ74"/>
  <c r="AV74" s="1"/>
  <c r="AK74"/>
  <c r="AL74"/>
  <c r="AT74"/>
  <c r="AW74"/>
  <c r="AX74"/>
  <c r="U75"/>
  <c r="AA75"/>
  <c r="AG75"/>
  <c r="AH75"/>
  <c r="AI75"/>
  <c r="AJ75"/>
  <c r="AV75" s="1"/>
  <c r="AK75"/>
  <c r="AW75" s="1"/>
  <c r="AL75"/>
  <c r="AT75"/>
  <c r="AY75" s="1"/>
  <c r="AU75"/>
  <c r="AX75"/>
  <c r="U76"/>
  <c r="AA76"/>
  <c r="AG76"/>
  <c r="AH76"/>
  <c r="AT76" s="1"/>
  <c r="AI76"/>
  <c r="AJ76"/>
  <c r="AK76"/>
  <c r="AW76" s="1"/>
  <c r="AY76" s="1"/>
  <c r="AL76"/>
  <c r="AX76" s="1"/>
  <c r="AU76"/>
  <c r="AV76"/>
  <c r="U77"/>
  <c r="AA77"/>
  <c r="AG77"/>
  <c r="AH77"/>
  <c r="AI77"/>
  <c r="AU77" s="1"/>
  <c r="AJ77"/>
  <c r="AK77"/>
  <c r="AL77"/>
  <c r="AX77" s="1"/>
  <c r="AV77"/>
  <c r="AW77"/>
  <c r="U78"/>
  <c r="AA78"/>
  <c r="AG78"/>
  <c r="AH78"/>
  <c r="AI78"/>
  <c r="AU78" s="1"/>
  <c r="AJ78"/>
  <c r="AV78" s="1"/>
  <c r="AK78"/>
  <c r="AL78"/>
  <c r="AM78"/>
  <c r="AT78"/>
  <c r="AW78"/>
  <c r="AX78"/>
  <c r="U79"/>
  <c r="AA79"/>
  <c r="AG79"/>
  <c r="AH79"/>
  <c r="AI79"/>
  <c r="AJ79"/>
  <c r="AV79" s="1"/>
  <c r="AK79"/>
  <c r="AW79" s="1"/>
  <c r="AL79"/>
  <c r="AT79"/>
  <c r="AY79" s="1"/>
  <c r="AU79"/>
  <c r="AX79"/>
  <c r="U80"/>
  <c r="AA80"/>
  <c r="AG80"/>
  <c r="AH80"/>
  <c r="AT80" s="1"/>
  <c r="AI80"/>
  <c r="AJ80"/>
  <c r="AK80"/>
  <c r="AW80" s="1"/>
  <c r="AY80" s="1"/>
  <c r="AL80"/>
  <c r="AX80" s="1"/>
  <c r="AU80"/>
  <c r="AV80"/>
  <c r="U81"/>
  <c r="AA81"/>
  <c r="AG81"/>
  <c r="AH81"/>
  <c r="AI81"/>
  <c r="AU81" s="1"/>
  <c r="AJ81"/>
  <c r="AK81"/>
  <c r="AL81"/>
  <c r="AX81" s="1"/>
  <c r="AV81"/>
  <c r="AW81"/>
  <c r="U82"/>
  <c r="AA82"/>
  <c r="AG82"/>
  <c r="AH82"/>
  <c r="AI82"/>
  <c r="AU82" s="1"/>
  <c r="AJ82"/>
  <c r="AV82" s="1"/>
  <c r="AK82"/>
  <c r="AL82"/>
  <c r="AT82"/>
  <c r="AW82"/>
  <c r="AX82"/>
  <c r="U83"/>
  <c r="AA83"/>
  <c r="AG83"/>
  <c r="AH83"/>
  <c r="AI83"/>
  <c r="AJ83"/>
  <c r="AK83"/>
  <c r="AW83" s="1"/>
  <c r="AL83"/>
  <c r="AT83"/>
  <c r="AU83"/>
  <c r="AX83"/>
  <c r="U84"/>
  <c r="AA84"/>
  <c r="AG84"/>
  <c r="AH84"/>
  <c r="AT84" s="1"/>
  <c r="AI84"/>
  <c r="AJ84"/>
  <c r="AK84"/>
  <c r="AW84" s="1"/>
  <c r="AY84" s="1"/>
  <c r="AL84"/>
  <c r="AX84" s="1"/>
  <c r="AU84"/>
  <c r="AV84"/>
  <c r="U85"/>
  <c r="AA85"/>
  <c r="AG85"/>
  <c r="AH85"/>
  <c r="AI85"/>
  <c r="AU85" s="1"/>
  <c r="AJ85"/>
  <c r="AK85"/>
  <c r="AL85"/>
  <c r="AX85" s="1"/>
  <c r="AV85"/>
  <c r="AW85"/>
  <c r="U86"/>
  <c r="AA86"/>
  <c r="AG86"/>
  <c r="AH86"/>
  <c r="AI86"/>
  <c r="AU86" s="1"/>
  <c r="AJ86"/>
  <c r="AV86" s="1"/>
  <c r="AK86"/>
  <c r="AL86"/>
  <c r="AM86"/>
  <c r="AT86"/>
  <c r="AW86"/>
  <c r="AX86"/>
  <c r="U87"/>
  <c r="AA87"/>
  <c r="AG87"/>
  <c r="AH87"/>
  <c r="AI87"/>
  <c r="AJ87"/>
  <c r="AK87"/>
  <c r="AW87" s="1"/>
  <c r="AL87"/>
  <c r="AT87"/>
  <c r="AU87"/>
  <c r="AX87"/>
  <c r="U88"/>
  <c r="AA88"/>
  <c r="AG88"/>
  <c r="AH88"/>
  <c r="AT88" s="1"/>
  <c r="AI88"/>
  <c r="AJ88"/>
  <c r="AK88"/>
  <c r="AW88" s="1"/>
  <c r="AY88" s="1"/>
  <c r="AL88"/>
  <c r="AX88" s="1"/>
  <c r="AU88"/>
  <c r="AV88"/>
  <c r="U89"/>
  <c r="AA89"/>
  <c r="AG89"/>
  <c r="AH89"/>
  <c r="AI89"/>
  <c r="AU89" s="1"/>
  <c r="AJ89"/>
  <c r="AK89"/>
  <c r="AL89"/>
  <c r="AX89" s="1"/>
  <c r="AV89"/>
  <c r="AW89"/>
  <c r="U90"/>
  <c r="AA90"/>
  <c r="AG90"/>
  <c r="AH90"/>
  <c r="AI90"/>
  <c r="AU90" s="1"/>
  <c r="AJ90"/>
  <c r="AV90" s="1"/>
  <c r="AK90"/>
  <c r="AL90"/>
  <c r="AT90"/>
  <c r="AW90"/>
  <c r="AX90"/>
  <c r="U91"/>
  <c r="AA91"/>
  <c r="AG91"/>
  <c r="AH91"/>
  <c r="AI91"/>
  <c r="AJ91"/>
  <c r="AK91"/>
  <c r="AW91" s="1"/>
  <c r="AL91"/>
  <c r="AT91"/>
  <c r="AU91"/>
  <c r="AX91"/>
  <c r="U92"/>
  <c r="AA92"/>
  <c r="AG92"/>
  <c r="AH92"/>
  <c r="AT92" s="1"/>
  <c r="AI92"/>
  <c r="AJ92"/>
  <c r="AK92"/>
  <c r="AW92" s="1"/>
  <c r="AY92" s="1"/>
  <c r="AL92"/>
  <c r="AX92" s="1"/>
  <c r="AU92"/>
  <c r="AV92"/>
  <c r="U93"/>
  <c r="AA93"/>
  <c r="AG93"/>
  <c r="AH93"/>
  <c r="AI93"/>
  <c r="AU93" s="1"/>
  <c r="AJ93"/>
  <c r="AK93"/>
  <c r="AL93"/>
  <c r="AX93" s="1"/>
  <c r="AV93"/>
  <c r="AW93"/>
  <c r="U94"/>
  <c r="AA94"/>
  <c r="AG94"/>
  <c r="AH94"/>
  <c r="AI94"/>
  <c r="AU94" s="1"/>
  <c r="AJ94"/>
  <c r="AV94" s="1"/>
  <c r="AK94"/>
  <c r="AL94"/>
  <c r="AM94"/>
  <c r="AT94"/>
  <c r="AW94"/>
  <c r="AX94"/>
  <c r="U95"/>
  <c r="AA95"/>
  <c r="AG95"/>
  <c r="AH95"/>
  <c r="AI95"/>
  <c r="AJ95"/>
  <c r="AK95"/>
  <c r="AW95" s="1"/>
  <c r="AL95"/>
  <c r="AT95"/>
  <c r="AU95"/>
  <c r="AX95"/>
  <c r="U96"/>
  <c r="AA96"/>
  <c r="AG96"/>
  <c r="AH96"/>
  <c r="AT96" s="1"/>
  <c r="AI96"/>
  <c r="AJ96"/>
  <c r="AK96"/>
  <c r="AW96" s="1"/>
  <c r="AY96" s="1"/>
  <c r="AL96"/>
  <c r="AX96" s="1"/>
  <c r="AU96"/>
  <c r="AV96"/>
  <c r="U97"/>
  <c r="AA97"/>
  <c r="AG97"/>
  <c r="AH97"/>
  <c r="AI97"/>
  <c r="AU97" s="1"/>
  <c r="AJ97"/>
  <c r="AK97"/>
  <c r="AL97"/>
  <c r="AX97" s="1"/>
  <c r="AV97"/>
  <c r="AW97"/>
  <c r="U98"/>
  <c r="AA98"/>
  <c r="AG98"/>
  <c r="AH98"/>
  <c r="AI98"/>
  <c r="AU98" s="1"/>
  <c r="AJ98"/>
  <c r="AV98" s="1"/>
  <c r="AK98"/>
  <c r="AL98"/>
  <c r="AT98"/>
  <c r="AW98"/>
  <c r="AX98"/>
  <c r="U99"/>
  <c r="AA99"/>
  <c r="AG99"/>
  <c r="AH99"/>
  <c r="AI99"/>
  <c r="AJ99"/>
  <c r="AK99"/>
  <c r="AW99" s="1"/>
  <c r="AL99"/>
  <c r="AT99"/>
  <c r="AU99"/>
  <c r="AX99"/>
  <c r="U100"/>
  <c r="AA100"/>
  <c r="AG100"/>
  <c r="AH100"/>
  <c r="AT100" s="1"/>
  <c r="AI100"/>
  <c r="AJ100"/>
  <c r="AK100"/>
  <c r="AW100" s="1"/>
  <c r="AY100" s="1"/>
  <c r="AL100"/>
  <c r="AX100" s="1"/>
  <c r="AU100"/>
  <c r="AV100"/>
  <c r="U101"/>
  <c r="AA101"/>
  <c r="AG101"/>
  <c r="AH101"/>
  <c r="AI101"/>
  <c r="AU101" s="1"/>
  <c r="AJ101"/>
  <c r="AK101"/>
  <c r="AL101"/>
  <c r="AX101" s="1"/>
  <c r="AV101"/>
  <c r="AW101"/>
  <c r="U102"/>
  <c r="AA102"/>
  <c r="AG102"/>
  <c r="AH102"/>
  <c r="AI102"/>
  <c r="AU102" s="1"/>
  <c r="AJ102"/>
  <c r="AV102" s="1"/>
  <c r="AK102"/>
  <c r="AL102"/>
  <c r="AM102"/>
  <c r="AT102"/>
  <c r="AW102"/>
  <c r="AX102"/>
  <c r="U103"/>
  <c r="AA103"/>
  <c r="AG103"/>
  <c r="AH103"/>
  <c r="AI103"/>
  <c r="AJ103"/>
  <c r="AK103"/>
  <c r="AW103" s="1"/>
  <c r="AL103"/>
  <c r="AT103"/>
  <c r="AU103"/>
  <c r="AX103"/>
  <c r="U104"/>
  <c r="AA104"/>
  <c r="AG104"/>
  <c r="AH104"/>
  <c r="AT104" s="1"/>
  <c r="AI104"/>
  <c r="AJ104"/>
  <c r="AK104"/>
  <c r="AW104" s="1"/>
  <c r="AY104" s="1"/>
  <c r="AL104"/>
  <c r="AX104" s="1"/>
  <c r="AU104"/>
  <c r="AV104"/>
  <c r="U105"/>
  <c r="AA105"/>
  <c r="AG105"/>
  <c r="AH105"/>
  <c r="AI105"/>
  <c r="AU105" s="1"/>
  <c r="AJ105"/>
  <c r="AK105"/>
  <c r="AL105"/>
  <c r="AX105" s="1"/>
  <c r="AV105"/>
  <c r="AW105"/>
  <c r="U106"/>
  <c r="AA106"/>
  <c r="AG106"/>
  <c r="AH106"/>
  <c r="AI106"/>
  <c r="AU106" s="1"/>
  <c r="AJ106"/>
  <c r="AV106" s="1"/>
  <c r="AK106"/>
  <c r="AL106"/>
  <c r="AT106"/>
  <c r="AW106"/>
  <c r="AX106"/>
  <c r="U107"/>
  <c r="AA107"/>
  <c r="AG107"/>
  <c r="AH107"/>
  <c r="AI107"/>
  <c r="AJ107"/>
  <c r="AK107"/>
  <c r="AW107" s="1"/>
  <c r="AL107"/>
  <c r="AT107"/>
  <c r="AU107"/>
  <c r="AX107"/>
  <c r="U108"/>
  <c r="AA108"/>
  <c r="AG108"/>
  <c r="AH108"/>
  <c r="AT108" s="1"/>
  <c r="AI108"/>
  <c r="AJ108"/>
  <c r="AK108"/>
  <c r="AW108" s="1"/>
  <c r="AY108" s="1"/>
  <c r="AL108"/>
  <c r="AX108" s="1"/>
  <c r="AU108"/>
  <c r="AV108"/>
  <c r="U109"/>
  <c r="AA109"/>
  <c r="AG109"/>
  <c r="AH109"/>
  <c r="AI109"/>
  <c r="AU109" s="1"/>
  <c r="AJ109"/>
  <c r="AK109"/>
  <c r="AL109"/>
  <c r="AX109" s="1"/>
  <c r="AV109"/>
  <c r="AW109"/>
  <c r="U110"/>
  <c r="AA110"/>
  <c r="AG110"/>
  <c r="AH110"/>
  <c r="AI110"/>
  <c r="AU110" s="1"/>
  <c r="AJ110"/>
  <c r="AV110" s="1"/>
  <c r="AK110"/>
  <c r="AL110"/>
  <c r="AM110"/>
  <c r="AT110"/>
  <c r="AW110"/>
  <c r="AX110"/>
  <c r="U111"/>
  <c r="AA111"/>
  <c r="AG111"/>
  <c r="AH111"/>
  <c r="AI111"/>
  <c r="AJ111"/>
  <c r="AK111"/>
  <c r="AW111" s="1"/>
  <c r="AL111"/>
  <c r="AT111"/>
  <c r="AU111"/>
  <c r="AX111"/>
  <c r="U112"/>
  <c r="AA112"/>
  <c r="AG112"/>
  <c r="AH112"/>
  <c r="AT112" s="1"/>
  <c r="AI112"/>
  <c r="AJ112"/>
  <c r="AK112"/>
  <c r="AW112" s="1"/>
  <c r="AY112" s="1"/>
  <c r="AL112"/>
  <c r="AX112" s="1"/>
  <c r="AU112"/>
  <c r="AV112"/>
  <c r="U113"/>
  <c r="AA113"/>
  <c r="AG113"/>
  <c r="AH113"/>
  <c r="AI113"/>
  <c r="AU113" s="1"/>
  <c r="AJ113"/>
  <c r="AK113"/>
  <c r="AL113"/>
  <c r="AX113" s="1"/>
  <c r="AV113"/>
  <c r="AW113"/>
  <c r="U114"/>
  <c r="AA114"/>
  <c r="AG114"/>
  <c r="AH114"/>
  <c r="AI114"/>
  <c r="AU114" s="1"/>
  <c r="AJ114"/>
  <c r="AV114" s="1"/>
  <c r="AK114"/>
  <c r="AL114"/>
  <c r="AT114"/>
  <c r="AW114"/>
  <c r="AX114"/>
  <c r="U115"/>
  <c r="AA115"/>
  <c r="AG115"/>
  <c r="AH115"/>
  <c r="AI115"/>
  <c r="AJ115"/>
  <c r="AK115"/>
  <c r="AW115" s="1"/>
  <c r="AL115"/>
  <c r="AT115"/>
  <c r="AU115"/>
  <c r="AX115"/>
  <c r="U116"/>
  <c r="AA116"/>
  <c r="AG116"/>
  <c r="AH116"/>
  <c r="AT116" s="1"/>
  <c r="AI116"/>
  <c r="AJ116"/>
  <c r="AK116"/>
  <c r="AW116" s="1"/>
  <c r="AY116" s="1"/>
  <c r="AL116"/>
  <c r="AX116" s="1"/>
  <c r="AU116"/>
  <c r="AV116"/>
  <c r="U117"/>
  <c r="AA117"/>
  <c r="AG117"/>
  <c r="AH117"/>
  <c r="AI117"/>
  <c r="AU117" s="1"/>
  <c r="AJ117"/>
  <c r="AK117"/>
  <c r="AL117"/>
  <c r="AX117" s="1"/>
  <c r="AV117"/>
  <c r="AW117"/>
  <c r="U118"/>
  <c r="AA118"/>
  <c r="AG118"/>
  <c r="AH118"/>
  <c r="AI118"/>
  <c r="AU118" s="1"/>
  <c r="AJ118"/>
  <c r="AV118" s="1"/>
  <c r="AK118"/>
  <c r="AL118"/>
  <c r="AM118"/>
  <c r="AT118"/>
  <c r="AW118"/>
  <c r="AX118"/>
  <c r="U119"/>
  <c r="AA119"/>
  <c r="AG119"/>
  <c r="AH119"/>
  <c r="AI119"/>
  <c r="AJ119"/>
  <c r="AK119"/>
  <c r="AW119" s="1"/>
  <c r="AL119"/>
  <c r="AT119"/>
  <c r="AU119"/>
  <c r="AX119"/>
  <c r="U120"/>
  <c r="AA120"/>
  <c r="AG120"/>
  <c r="AH120"/>
  <c r="AT120" s="1"/>
  <c r="AI120"/>
  <c r="AJ120"/>
  <c r="AK120"/>
  <c r="AW120" s="1"/>
  <c r="AY120" s="1"/>
  <c r="AL120"/>
  <c r="AX120" s="1"/>
  <c r="AU120"/>
  <c r="AV120"/>
  <c r="U121"/>
  <c r="AA121"/>
  <c r="AG121"/>
  <c r="AH121"/>
  <c r="AI121"/>
  <c r="AU121" s="1"/>
  <c r="AJ121"/>
  <c r="AK121"/>
  <c r="AL121"/>
  <c r="AX121" s="1"/>
  <c r="AV121"/>
  <c r="AW121"/>
  <c r="U122"/>
  <c r="AA122"/>
  <c r="AG122"/>
  <c r="AH122"/>
  <c r="AI122"/>
  <c r="AU122" s="1"/>
  <c r="AJ122"/>
  <c r="AV122" s="1"/>
  <c r="AK122"/>
  <c r="AL122"/>
  <c r="AT122"/>
  <c r="AW122"/>
  <c r="AX122"/>
  <c r="U123"/>
  <c r="AA123"/>
  <c r="AG123"/>
  <c r="AH123"/>
  <c r="AI123"/>
  <c r="AJ123"/>
  <c r="AK123"/>
  <c r="AW123" s="1"/>
  <c r="AL123"/>
  <c r="AT123"/>
  <c r="AU123"/>
  <c r="AX123"/>
  <c r="U124"/>
  <c r="AA124"/>
  <c r="AG124"/>
  <c r="AH124"/>
  <c r="AT124" s="1"/>
  <c r="AI124"/>
  <c r="AJ124"/>
  <c r="AK124"/>
  <c r="AW124" s="1"/>
  <c r="AY124" s="1"/>
  <c r="AL124"/>
  <c r="AX124" s="1"/>
  <c r="AU124"/>
  <c r="AV124"/>
  <c r="U125"/>
  <c r="AA125"/>
  <c r="AG125"/>
  <c r="AH125"/>
  <c r="AI125"/>
  <c r="AU125" s="1"/>
  <c r="AJ125"/>
  <c r="AK125"/>
  <c r="AL125"/>
  <c r="AX125" s="1"/>
  <c r="AV125"/>
  <c r="AW125"/>
  <c r="U126"/>
  <c r="AA126"/>
  <c r="AG126"/>
  <c r="AH126"/>
  <c r="AI126"/>
  <c r="AU126" s="1"/>
  <c r="AJ126"/>
  <c r="AV126" s="1"/>
  <c r="AK126"/>
  <c r="AL126"/>
  <c r="AM126"/>
  <c r="AT126"/>
  <c r="AW126"/>
  <c r="AX126"/>
  <c r="U127"/>
  <c r="AA127"/>
  <c r="AG127"/>
  <c r="AH127"/>
  <c r="AI127"/>
  <c r="AJ127"/>
  <c r="AK127"/>
  <c r="AW127" s="1"/>
  <c r="AL127"/>
  <c r="AT127"/>
  <c r="AU127"/>
  <c r="AX127"/>
  <c r="U128"/>
  <c r="AA128"/>
  <c r="AG128"/>
  <c r="AH128"/>
  <c r="AT128" s="1"/>
  <c r="AI128"/>
  <c r="AJ128"/>
  <c r="AK128"/>
  <c r="AW128" s="1"/>
  <c r="AY128" s="1"/>
  <c r="AL128"/>
  <c r="AX128" s="1"/>
  <c r="AU128"/>
  <c r="AV128"/>
  <c r="U129"/>
  <c r="AA129"/>
  <c r="AG129"/>
  <c r="AH129"/>
  <c r="AI129"/>
  <c r="AU129" s="1"/>
  <c r="AJ129"/>
  <c r="AK129"/>
  <c r="AL129"/>
  <c r="AX129" s="1"/>
  <c r="AV129"/>
  <c r="AW129"/>
  <c r="U130"/>
  <c r="AA130"/>
  <c r="AG130"/>
  <c r="AH130"/>
  <c r="AI130"/>
  <c r="AU130" s="1"/>
  <c r="AJ130"/>
  <c r="AV130" s="1"/>
  <c r="AK130"/>
  <c r="AL130"/>
  <c r="AT130"/>
  <c r="AW130"/>
  <c r="AX130"/>
  <c r="U131"/>
  <c r="AA131"/>
  <c r="AG131"/>
  <c r="AH131"/>
  <c r="AI131"/>
  <c r="AJ131"/>
  <c r="AK131"/>
  <c r="AW131" s="1"/>
  <c r="AL131"/>
  <c r="AT131"/>
  <c r="AU131"/>
  <c r="AX131"/>
  <c r="U132"/>
  <c r="AA132"/>
  <c r="AG132"/>
  <c r="AH132"/>
  <c r="AT132" s="1"/>
  <c r="AI132"/>
  <c r="AJ132"/>
  <c r="AK132"/>
  <c r="AW132" s="1"/>
  <c r="AY132" s="1"/>
  <c r="AL132"/>
  <c r="AX132" s="1"/>
  <c r="AU132"/>
  <c r="AV132"/>
  <c r="U133"/>
  <c r="AA133"/>
  <c r="AG133"/>
  <c r="AH133"/>
  <c r="AI133"/>
  <c r="AU133" s="1"/>
  <c r="AJ133"/>
  <c r="AK133"/>
  <c r="AL133"/>
  <c r="AX133" s="1"/>
  <c r="AV133"/>
  <c r="AW133"/>
  <c r="U134"/>
  <c r="AA134"/>
  <c r="AG134"/>
  <c r="AH134"/>
  <c r="AI134"/>
  <c r="AU134" s="1"/>
  <c r="AJ134"/>
  <c r="AV134" s="1"/>
  <c r="AK134"/>
  <c r="AL134"/>
  <c r="AT134"/>
  <c r="AW134"/>
  <c r="AX134"/>
  <c r="U135"/>
  <c r="AA135"/>
  <c r="AG135"/>
  <c r="AH135"/>
  <c r="AI135"/>
  <c r="AJ135"/>
  <c r="AK135"/>
  <c r="AW135" s="1"/>
  <c r="AL135"/>
  <c r="AT135"/>
  <c r="AU135"/>
  <c r="AX135"/>
  <c r="U136"/>
  <c r="AA136"/>
  <c r="AG136"/>
  <c r="AH136"/>
  <c r="AI136"/>
  <c r="AJ136"/>
  <c r="AK136"/>
  <c r="AW136" s="1"/>
  <c r="AL136"/>
  <c r="AX136" s="1"/>
  <c r="AU136"/>
  <c r="AV136"/>
  <c r="U137"/>
  <c r="AA137"/>
  <c r="AG137"/>
  <c r="AH137"/>
  <c r="AT137" s="1"/>
  <c r="AI137"/>
  <c r="AU137" s="1"/>
  <c r="AJ137"/>
  <c r="AK137"/>
  <c r="AL137"/>
  <c r="AX137" s="1"/>
  <c r="AV137"/>
  <c r="AW137"/>
  <c r="U138"/>
  <c r="AA138"/>
  <c r="AG138"/>
  <c r="AH138"/>
  <c r="AI138"/>
  <c r="AU138" s="1"/>
  <c r="AJ138"/>
  <c r="AV138" s="1"/>
  <c r="AK138"/>
  <c r="AL138"/>
  <c r="AM138"/>
  <c r="AT138"/>
  <c r="AW138"/>
  <c r="AX138"/>
  <c r="U139"/>
  <c r="AA139"/>
  <c r="AG139"/>
  <c r="AH139"/>
  <c r="AI139"/>
  <c r="AJ139"/>
  <c r="AK139"/>
  <c r="AW139" s="1"/>
  <c r="AL139"/>
  <c r="AT139"/>
  <c r="AU139"/>
  <c r="AX139"/>
  <c r="U140"/>
  <c r="AA140"/>
  <c r="AG140"/>
  <c r="AH140"/>
  <c r="AI140"/>
  <c r="AJ140"/>
  <c r="AK140"/>
  <c r="AW140" s="1"/>
  <c r="AL140"/>
  <c r="AX140" s="1"/>
  <c r="AU140"/>
  <c r="AV140"/>
  <c r="U141"/>
  <c r="AA141"/>
  <c r="AG141"/>
  <c r="AH141"/>
  <c r="AT141" s="1"/>
  <c r="AY141" s="1"/>
  <c r="AI141"/>
  <c r="AU141" s="1"/>
  <c r="AJ141"/>
  <c r="AK141"/>
  <c r="AL141"/>
  <c r="AX141" s="1"/>
  <c r="AV141"/>
  <c r="AW141"/>
  <c r="U142"/>
  <c r="AA142"/>
  <c r="AG142"/>
  <c r="AH142"/>
  <c r="AI142"/>
  <c r="AU142" s="1"/>
  <c r="AJ142"/>
  <c r="AV142" s="1"/>
  <c r="AK142"/>
  <c r="AL142"/>
  <c r="AM142"/>
  <c r="AT142"/>
  <c r="AW142"/>
  <c r="AX142"/>
  <c r="U143"/>
  <c r="AA143"/>
  <c r="AG143"/>
  <c r="AH143"/>
  <c r="AI143"/>
  <c r="AJ143"/>
  <c r="AK143"/>
  <c r="AW143" s="1"/>
  <c r="AL143"/>
  <c r="AT143"/>
  <c r="AU143"/>
  <c r="AX143"/>
  <c r="U144"/>
  <c r="AA144"/>
  <c r="AG144"/>
  <c r="AH144"/>
  <c r="AI144"/>
  <c r="AJ144"/>
  <c r="AK144"/>
  <c r="AW144" s="1"/>
  <c r="AL144"/>
  <c r="AX144" s="1"/>
  <c r="AU144"/>
  <c r="AV144"/>
  <c r="Q145"/>
  <c r="R145"/>
  <c r="S145"/>
  <c r="T145"/>
  <c r="V145"/>
  <c r="W145"/>
  <c r="X145"/>
  <c r="Y145"/>
  <c r="Z145"/>
  <c r="AB145"/>
  <c r="AC145"/>
  <c r="AD145"/>
  <c r="AE145"/>
  <c r="AF145"/>
  <c r="AG145"/>
  <c r="AK145"/>
  <c r="AN145"/>
  <c r="AO145"/>
  <c r="AP145"/>
  <c r="AQ145"/>
  <c r="AR145"/>
  <c r="U146"/>
  <c r="U145" s="1"/>
  <c r="AA146"/>
  <c r="AG146"/>
  <c r="AH146"/>
  <c r="AH145" s="1"/>
  <c r="AI146"/>
  <c r="AJ146"/>
  <c r="AJ145" s="1"/>
  <c r="AK146"/>
  <c r="AL146"/>
  <c r="AL145" s="1"/>
  <c r="AM146"/>
  <c r="AS146"/>
  <c r="AS145" s="1"/>
  <c r="AT146"/>
  <c r="AV146"/>
  <c r="AW146"/>
  <c r="AX146"/>
  <c r="U147"/>
  <c r="AA147"/>
  <c r="AG147"/>
  <c r="AH147"/>
  <c r="AI147"/>
  <c r="AU147" s="1"/>
  <c r="AJ147"/>
  <c r="AV147" s="1"/>
  <c r="AK147"/>
  <c r="AL147"/>
  <c r="AS147"/>
  <c r="AT147"/>
  <c r="AW147"/>
  <c r="AX147"/>
  <c r="U148"/>
  <c r="AA148"/>
  <c r="AG148"/>
  <c r="AH148"/>
  <c r="AI148"/>
  <c r="AU148" s="1"/>
  <c r="AJ148"/>
  <c r="AK148"/>
  <c r="AL148"/>
  <c r="AM148"/>
  <c r="AS148"/>
  <c r="AT148"/>
  <c r="AV148"/>
  <c r="AW148"/>
  <c r="AX148"/>
  <c r="U149"/>
  <c r="AA149"/>
  <c r="AG149"/>
  <c r="AH149"/>
  <c r="AI149"/>
  <c r="AU149" s="1"/>
  <c r="AJ149"/>
  <c r="AV149" s="1"/>
  <c r="AK149"/>
  <c r="AL149"/>
  <c r="AS149"/>
  <c r="AT149"/>
  <c r="AW149"/>
  <c r="AX149"/>
  <c r="U150"/>
  <c r="AA150"/>
  <c r="AG150"/>
  <c r="AH150"/>
  <c r="AI150"/>
  <c r="AU150" s="1"/>
  <c r="AJ150"/>
  <c r="AK150"/>
  <c r="AL150"/>
  <c r="AS150"/>
  <c r="AT150"/>
  <c r="AV150"/>
  <c r="AW150"/>
  <c r="AX150"/>
  <c r="U151"/>
  <c r="AA151"/>
  <c r="AG151"/>
  <c r="AH151"/>
  <c r="AI151"/>
  <c r="AU151" s="1"/>
  <c r="AJ151"/>
  <c r="AV151" s="1"/>
  <c r="AK151"/>
  <c r="AL151"/>
  <c r="AS151"/>
  <c r="AT151"/>
  <c r="AW151"/>
  <c r="AX151"/>
  <c r="U152"/>
  <c r="AA152"/>
  <c r="AG152"/>
  <c r="AH152"/>
  <c r="AT152" s="1"/>
  <c r="AI152"/>
  <c r="AU152" s="1"/>
  <c r="AJ152"/>
  <c r="AV152" s="1"/>
  <c r="AK152"/>
  <c r="AL152"/>
  <c r="AX152" s="1"/>
  <c r="AM152"/>
  <c r="AS152"/>
  <c r="AW152"/>
  <c r="AW145" s="1"/>
  <c r="U153"/>
  <c r="AA153"/>
  <c r="AG153"/>
  <c r="AH153"/>
  <c r="AT153" s="1"/>
  <c r="AI153"/>
  <c r="AU153" s="1"/>
  <c r="AJ153"/>
  <c r="AV153" s="1"/>
  <c r="AK153"/>
  <c r="AL153"/>
  <c r="AX153" s="1"/>
  <c r="AM153"/>
  <c r="AS153"/>
  <c r="AW153"/>
  <c r="U154"/>
  <c r="AA154"/>
  <c r="AG154"/>
  <c r="AH154"/>
  <c r="AT154" s="1"/>
  <c r="AI154"/>
  <c r="AU154" s="1"/>
  <c r="AJ154"/>
  <c r="AV154" s="1"/>
  <c r="AK154"/>
  <c r="AL154"/>
  <c r="AX154" s="1"/>
  <c r="AM154"/>
  <c r="AS154"/>
  <c r="AW154"/>
  <c r="U155"/>
  <c r="AA155"/>
  <c r="AG155"/>
  <c r="AH155"/>
  <c r="AT155" s="1"/>
  <c r="AI155"/>
  <c r="AU155" s="1"/>
  <c r="AJ155"/>
  <c r="AV155" s="1"/>
  <c r="AK155"/>
  <c r="AL155"/>
  <c r="AX155" s="1"/>
  <c r="AM155"/>
  <c r="AS155"/>
  <c r="AW155"/>
  <c r="Q156"/>
  <c r="R156"/>
  <c r="S156"/>
  <c r="T156"/>
  <c r="U156"/>
  <c r="V156"/>
  <c r="W156"/>
  <c r="X156"/>
  <c r="Y156"/>
  <c r="Z156"/>
  <c r="AB156"/>
  <c r="AC156"/>
  <c r="AD156"/>
  <c r="AE156"/>
  <c r="AF156"/>
  <c r="AH156"/>
  <c r="AL156"/>
  <c r="AN156"/>
  <c r="AO156"/>
  <c r="AP156"/>
  <c r="AQ156"/>
  <c r="AR156"/>
  <c r="AX156"/>
  <c r="U157"/>
  <c r="AA157"/>
  <c r="AA156" s="1"/>
  <c r="AG157"/>
  <c r="AH157"/>
  <c r="AI157"/>
  <c r="AI156" s="1"/>
  <c r="AJ157"/>
  <c r="AK157"/>
  <c r="AL157"/>
  <c r="AS157"/>
  <c r="AS156" s="1"/>
  <c r="AT157"/>
  <c r="AU157"/>
  <c r="AU156" s="1"/>
  <c r="AW157"/>
  <c r="AX157"/>
  <c r="U158"/>
  <c r="AA158"/>
  <c r="AG158"/>
  <c r="AG156" s="1"/>
  <c r="AH158"/>
  <c r="AI158"/>
  <c r="AJ158"/>
  <c r="AK158"/>
  <c r="AK156" s="1"/>
  <c r="AL158"/>
  <c r="AS158"/>
  <c r="AT158"/>
  <c r="AU158"/>
  <c r="AX158"/>
  <c r="Q159"/>
  <c r="R159"/>
  <c r="S159"/>
  <c r="T159"/>
  <c r="V159"/>
  <c r="W159"/>
  <c r="X159"/>
  <c r="Y159"/>
  <c r="Z159"/>
  <c r="AA159"/>
  <c r="AB159"/>
  <c r="AC159"/>
  <c r="AD159"/>
  <c r="AE159"/>
  <c r="AF159"/>
  <c r="AI159"/>
  <c r="AN159"/>
  <c r="AO159"/>
  <c r="AP159"/>
  <c r="AQ159"/>
  <c r="AR159"/>
  <c r="AU159"/>
  <c r="U160"/>
  <c r="U159" s="1"/>
  <c r="AA160"/>
  <c r="AG160"/>
  <c r="AG159" s="1"/>
  <c r="AH160"/>
  <c r="AI160"/>
  <c r="AJ160"/>
  <c r="AJ159" s="1"/>
  <c r="AK160"/>
  <c r="AL160"/>
  <c r="AX160" s="1"/>
  <c r="AS160"/>
  <c r="AS159" s="1"/>
  <c r="AT160"/>
  <c r="AU160"/>
  <c r="AV160"/>
  <c r="AV159" s="1"/>
  <c r="U161"/>
  <c r="AA161"/>
  <c r="AG161"/>
  <c r="AH161"/>
  <c r="AM161" s="1"/>
  <c r="AI161"/>
  <c r="AJ161"/>
  <c r="AK161"/>
  <c r="AW161" s="1"/>
  <c r="AL161"/>
  <c r="AX161" s="1"/>
  <c r="AS161"/>
  <c r="AU161"/>
  <c r="AV161"/>
  <c r="Q162"/>
  <c r="R162"/>
  <c r="S162"/>
  <c r="T162"/>
  <c r="V162"/>
  <c r="W162"/>
  <c r="X162"/>
  <c r="Y162"/>
  <c r="Z162"/>
  <c r="AB162"/>
  <c r="AC162"/>
  <c r="AD162"/>
  <c r="AE162"/>
  <c r="AF162"/>
  <c r="AN162"/>
  <c r="AO162"/>
  <c r="AP162"/>
  <c r="AQ162"/>
  <c r="AR162"/>
  <c r="AS162"/>
  <c r="U163"/>
  <c r="AA163"/>
  <c r="AG163"/>
  <c r="AG162" s="1"/>
  <c r="AH163"/>
  <c r="AI163"/>
  <c r="AU163" s="1"/>
  <c r="AU162" s="1"/>
  <c r="AJ163"/>
  <c r="AK163"/>
  <c r="AK162" s="1"/>
  <c r="AL163"/>
  <c r="AV163"/>
  <c r="AW163"/>
  <c r="U164"/>
  <c r="AA164"/>
  <c r="AG164"/>
  <c r="AH164"/>
  <c r="AI164"/>
  <c r="AU164" s="1"/>
  <c r="AJ164"/>
  <c r="AV164" s="1"/>
  <c r="AK164"/>
  <c r="AL164"/>
  <c r="AT164"/>
  <c r="AW164"/>
  <c r="AX164"/>
  <c r="U165"/>
  <c r="AA165"/>
  <c r="AG165"/>
  <c r="AH165"/>
  <c r="AM165" s="1"/>
  <c r="AI165"/>
  <c r="AJ165"/>
  <c r="AV165" s="1"/>
  <c r="AK165"/>
  <c r="AW165" s="1"/>
  <c r="AL165"/>
  <c r="AT165"/>
  <c r="AU165"/>
  <c r="AX165"/>
  <c r="AY165"/>
  <c r="U166"/>
  <c r="AA166"/>
  <c r="AG166"/>
  <c r="AH166"/>
  <c r="AI166"/>
  <c r="AJ166"/>
  <c r="AK166"/>
  <c r="AW166" s="1"/>
  <c r="AL166"/>
  <c r="AX166" s="1"/>
  <c r="AU166"/>
  <c r="AV166"/>
  <c r="U167"/>
  <c r="AA167"/>
  <c r="AG167"/>
  <c r="AH167"/>
  <c r="AT167" s="1"/>
  <c r="AI167"/>
  <c r="AU167" s="1"/>
  <c r="AJ167"/>
  <c r="AK167"/>
  <c r="AL167"/>
  <c r="AX167" s="1"/>
  <c r="AV167"/>
  <c r="AW167"/>
  <c r="U168"/>
  <c r="AA168"/>
  <c r="AA162" s="1"/>
  <c r="AG168"/>
  <c r="AH168"/>
  <c r="AI168"/>
  <c r="AU168" s="1"/>
  <c r="AJ168"/>
  <c r="AV168" s="1"/>
  <c r="AK168"/>
  <c r="AL168"/>
  <c r="AT168"/>
  <c r="AW168"/>
  <c r="AX168"/>
  <c r="U169"/>
  <c r="AA169"/>
  <c r="AG169"/>
  <c r="AH169"/>
  <c r="AI169"/>
  <c r="AJ169"/>
  <c r="AV169" s="1"/>
  <c r="AK169"/>
  <c r="AW169" s="1"/>
  <c r="AL169"/>
  <c r="AT169"/>
  <c r="AU169"/>
  <c r="AY169" s="1"/>
  <c r="AX169"/>
  <c r="U170"/>
  <c r="AA170"/>
  <c r="AG170"/>
  <c r="AH170"/>
  <c r="AI170"/>
  <c r="AJ170"/>
  <c r="AK170"/>
  <c r="AW170" s="1"/>
  <c r="AL170"/>
  <c r="AX170" s="1"/>
  <c r="AU170"/>
  <c r="AV170"/>
  <c r="U171"/>
  <c r="AA171"/>
  <c r="AG171"/>
  <c r="AH171"/>
  <c r="AT171" s="1"/>
  <c r="AI171"/>
  <c r="AU171" s="1"/>
  <c r="AJ171"/>
  <c r="AK171"/>
  <c r="AL171"/>
  <c r="AX171" s="1"/>
  <c r="AV171"/>
  <c r="AW171"/>
  <c r="U172"/>
  <c r="AA172"/>
  <c r="AG172"/>
  <c r="AH172"/>
  <c r="AI172"/>
  <c r="AU172" s="1"/>
  <c r="AJ172"/>
  <c r="AV172" s="1"/>
  <c r="AK172"/>
  <c r="AL172"/>
  <c r="AT172"/>
  <c r="AW172"/>
  <c r="AX172"/>
  <c r="U173"/>
  <c r="AA173"/>
  <c r="AG173"/>
  <c r="AH173"/>
  <c r="AM173" s="1"/>
  <c r="AI173"/>
  <c r="AJ173"/>
  <c r="AV173" s="1"/>
  <c r="AK173"/>
  <c r="AW173" s="1"/>
  <c r="AL173"/>
  <c r="AT173"/>
  <c r="AU173"/>
  <c r="AX173"/>
  <c r="AY173"/>
  <c r="U174"/>
  <c r="AA174"/>
  <c r="AG174"/>
  <c r="AH174"/>
  <c r="AI174"/>
  <c r="AJ174"/>
  <c r="AK174"/>
  <c r="AW174" s="1"/>
  <c r="AL174"/>
  <c r="AX174" s="1"/>
  <c r="AU174"/>
  <c r="AV174"/>
  <c r="U175"/>
  <c r="AA175"/>
  <c r="AG175"/>
  <c r="AH175"/>
  <c r="AT175" s="1"/>
  <c r="AI175"/>
  <c r="AU175" s="1"/>
  <c r="AJ175"/>
  <c r="AK175"/>
  <c r="AL175"/>
  <c r="AX175" s="1"/>
  <c r="AV175"/>
  <c r="AW175"/>
  <c r="U176"/>
  <c r="AA176"/>
  <c r="AG176"/>
  <c r="AH176"/>
  <c r="AI176"/>
  <c r="AU176" s="1"/>
  <c r="AJ176"/>
  <c r="AV176" s="1"/>
  <c r="AK176"/>
  <c r="AL176"/>
  <c r="AT176"/>
  <c r="AW176"/>
  <c r="AX176"/>
  <c r="U177"/>
  <c r="AA177"/>
  <c r="AG177"/>
  <c r="AH177"/>
  <c r="AI177"/>
  <c r="AJ177"/>
  <c r="AK177"/>
  <c r="AW177" s="1"/>
  <c r="AL177"/>
  <c r="AT177"/>
  <c r="AU177"/>
  <c r="AX177"/>
  <c r="U178"/>
  <c r="AA178"/>
  <c r="AG178"/>
  <c r="AH178"/>
  <c r="AI178"/>
  <c r="AJ178"/>
  <c r="AK178"/>
  <c r="AW178" s="1"/>
  <c r="AL178"/>
  <c r="AX178" s="1"/>
  <c r="AU178"/>
  <c r="AV178"/>
  <c r="U179"/>
  <c r="AA179"/>
  <c r="AG179"/>
  <c r="AH179"/>
  <c r="AT179" s="1"/>
  <c r="AI179"/>
  <c r="AU179" s="1"/>
  <c r="AJ179"/>
  <c r="AK179"/>
  <c r="AL179"/>
  <c r="AX179" s="1"/>
  <c r="AV179"/>
  <c r="AW179"/>
  <c r="U180"/>
  <c r="AA180"/>
  <c r="AG180"/>
  <c r="AH180"/>
  <c r="AI180"/>
  <c r="AU180" s="1"/>
  <c r="AJ180"/>
  <c r="AV180" s="1"/>
  <c r="AK180"/>
  <c r="AL180"/>
  <c r="AM180"/>
  <c r="AT180"/>
  <c r="AW180"/>
  <c r="AX180"/>
  <c r="U181"/>
  <c r="AA181"/>
  <c r="AG181"/>
  <c r="AH181"/>
  <c r="AI181"/>
  <c r="AJ181"/>
  <c r="AK181"/>
  <c r="AW181" s="1"/>
  <c r="AL181"/>
  <c r="AT181"/>
  <c r="AU181"/>
  <c r="AX181"/>
  <c r="U182"/>
  <c r="AA182"/>
  <c r="AG182"/>
  <c r="AH182"/>
  <c r="AI182"/>
  <c r="AJ182"/>
  <c r="AK182"/>
  <c r="AW182" s="1"/>
  <c r="AL182"/>
  <c r="AX182" s="1"/>
  <c r="AU182"/>
  <c r="AV182"/>
  <c r="U183"/>
  <c r="AA183"/>
  <c r="AG183"/>
  <c r="AH183"/>
  <c r="AT183" s="1"/>
  <c r="AI183"/>
  <c r="AU183" s="1"/>
  <c r="AJ183"/>
  <c r="AK183"/>
  <c r="AL183"/>
  <c r="AX183" s="1"/>
  <c r="AV183"/>
  <c r="AW183"/>
  <c r="U184"/>
  <c r="AA184"/>
  <c r="AG184"/>
  <c r="AH184"/>
  <c r="AI184"/>
  <c r="AU184" s="1"/>
  <c r="AJ184"/>
  <c r="AV184" s="1"/>
  <c r="AK184"/>
  <c r="AL184"/>
  <c r="AT184"/>
  <c r="AW184"/>
  <c r="AX184"/>
  <c r="AV145" l="1"/>
  <c r="AY160"/>
  <c r="AY135"/>
  <c r="AX159"/>
  <c r="AW156"/>
  <c r="AV14" i="1" s="1"/>
  <c r="AY177" i="2"/>
  <c r="AM177"/>
  <c r="AV177"/>
  <c r="AV162" s="1"/>
  <c r="AX16" i="1" s="1"/>
  <c r="AT174" i="2"/>
  <c r="AY174" s="1"/>
  <c r="AM174"/>
  <c r="AT166"/>
  <c r="AY166" s="1"/>
  <c r="AM166"/>
  <c r="AH162"/>
  <c r="AH16" i="1" s="1"/>
  <c r="AT163" i="2"/>
  <c r="AK159"/>
  <c r="AW160"/>
  <c r="AW159" s="1"/>
  <c r="AI145"/>
  <c r="AI13" i="1" s="1"/>
  <c r="AU146" i="2"/>
  <c r="AM133"/>
  <c r="AT133"/>
  <c r="AY133" s="1"/>
  <c r="AT125"/>
  <c r="AY125" s="1"/>
  <c r="AM125"/>
  <c r="AT121"/>
  <c r="AY121" s="1"/>
  <c r="AM121"/>
  <c r="AM119"/>
  <c r="AV119"/>
  <c r="AM117"/>
  <c r="AT117"/>
  <c r="AY117" s="1"/>
  <c r="AM115"/>
  <c r="AV115"/>
  <c r="AY115" s="1"/>
  <c r="AT109"/>
  <c r="AY109" s="1"/>
  <c r="AM109"/>
  <c r="AM103"/>
  <c r="AV103"/>
  <c r="AM101"/>
  <c r="AT101"/>
  <c r="AY101" s="1"/>
  <c r="AM95"/>
  <c r="AV95"/>
  <c r="AM93"/>
  <c r="AT93"/>
  <c r="AY93" s="1"/>
  <c r="AM89"/>
  <c r="AT89"/>
  <c r="AY89" s="1"/>
  <c r="AM87"/>
  <c r="AV87"/>
  <c r="AY87" s="1"/>
  <c r="AM83"/>
  <c r="AV83"/>
  <c r="AM81"/>
  <c r="AT81"/>
  <c r="AY81" s="1"/>
  <c r="AM73"/>
  <c r="AT73"/>
  <c r="AY73" s="1"/>
  <c r="AM67"/>
  <c r="AV67"/>
  <c r="AM65"/>
  <c r="AT65"/>
  <c r="AY65" s="1"/>
  <c r="AT178"/>
  <c r="AY178" s="1"/>
  <c r="AM178"/>
  <c r="AM158"/>
  <c r="AV158"/>
  <c r="AY158" s="1"/>
  <c r="AT144"/>
  <c r="AY144" s="1"/>
  <c r="AM144"/>
  <c r="AM139"/>
  <c r="AV139"/>
  <c r="AY139" s="1"/>
  <c r="AT136"/>
  <c r="AY136" s="1"/>
  <c r="AM136"/>
  <c r="AY184"/>
  <c r="AM183"/>
  <c r="AL159"/>
  <c r="AY154"/>
  <c r="AY153"/>
  <c r="AY152"/>
  <c r="AM134"/>
  <c r="AY123"/>
  <c r="AM122"/>
  <c r="AM114"/>
  <c r="AY103"/>
  <c r="AY95"/>
  <c r="AY63"/>
  <c r="AM172"/>
  <c r="AW158"/>
  <c r="AY150"/>
  <c r="AY130"/>
  <c r="AY118"/>
  <c r="AY114"/>
  <c r="AY106"/>
  <c r="AY102"/>
  <c r="AY94"/>
  <c r="AY86"/>
  <c r="AY82"/>
  <c r="AY74"/>
  <c r="AY66"/>
  <c r="AY172"/>
  <c r="AM171"/>
  <c r="AM169"/>
  <c r="AY164"/>
  <c r="AM184"/>
  <c r="AY183"/>
  <c r="AM176"/>
  <c r="AY175"/>
  <c r="AM168"/>
  <c r="AY167"/>
  <c r="AJ162"/>
  <c r="AL16" i="1" s="1"/>
  <c r="AM151" i="2"/>
  <c r="AY151"/>
  <c r="AM149"/>
  <c r="AM145" s="1"/>
  <c r="AY148"/>
  <c r="AM147"/>
  <c r="AY147"/>
  <c r="AT145"/>
  <c r="AY138"/>
  <c r="AM137"/>
  <c r="AM79"/>
  <c r="AM75"/>
  <c r="AT182"/>
  <c r="AY182" s="1"/>
  <c r="AM182"/>
  <c r="AL162"/>
  <c r="AK16" i="1" s="1"/>
  <c r="AX163" i="2"/>
  <c r="AX162" s="1"/>
  <c r="AM143"/>
  <c r="AV143"/>
  <c r="AY143" s="1"/>
  <c r="AT140"/>
  <c r="AY140" s="1"/>
  <c r="AM140"/>
  <c r="AM135"/>
  <c r="AV135"/>
  <c r="AM131"/>
  <c r="AV131"/>
  <c r="AY131" s="1"/>
  <c r="AM129"/>
  <c r="AT129"/>
  <c r="AY129" s="1"/>
  <c r="AM127"/>
  <c r="AV127"/>
  <c r="AY127" s="1"/>
  <c r="AM123"/>
  <c r="AV123"/>
  <c r="AM113"/>
  <c r="AT113"/>
  <c r="AY113" s="1"/>
  <c r="AM111"/>
  <c r="AV111"/>
  <c r="AY111" s="1"/>
  <c r="AM107"/>
  <c r="AV107"/>
  <c r="AY107" s="1"/>
  <c r="AM105"/>
  <c r="AT105"/>
  <c r="AY105" s="1"/>
  <c r="AM99"/>
  <c r="AV99"/>
  <c r="AM97"/>
  <c r="AT97"/>
  <c r="AY97" s="1"/>
  <c r="AM91"/>
  <c r="AV91"/>
  <c r="AY91" s="1"/>
  <c r="AT85"/>
  <c r="AY85" s="1"/>
  <c r="AM85"/>
  <c r="AM77"/>
  <c r="AT77"/>
  <c r="AY77" s="1"/>
  <c r="AM71"/>
  <c r="AV71"/>
  <c r="AY71" s="1"/>
  <c r="AM69"/>
  <c r="AT69"/>
  <c r="AY69" s="1"/>
  <c r="AM63"/>
  <c r="AV63"/>
  <c r="AM61"/>
  <c r="AT61"/>
  <c r="AY61" s="1"/>
  <c r="AM181"/>
  <c r="AV181"/>
  <c r="AY181" s="1"/>
  <c r="AT170"/>
  <c r="AY170" s="1"/>
  <c r="AM170"/>
  <c r="AJ156"/>
  <c r="AM157"/>
  <c r="AV157"/>
  <c r="AV156" s="1"/>
  <c r="AX14" i="1" s="1"/>
  <c r="AY176" i="2"/>
  <c r="AM175"/>
  <c r="AY168"/>
  <c r="AM167"/>
  <c r="AW162"/>
  <c r="AY155"/>
  <c r="AM130"/>
  <c r="AY119"/>
  <c r="AM106"/>
  <c r="AY99"/>
  <c r="AM98"/>
  <c r="AM90"/>
  <c r="AY83"/>
  <c r="AM82"/>
  <c r="AM74"/>
  <c r="AY67"/>
  <c r="AM66"/>
  <c r="AY179"/>
  <c r="AY171"/>
  <c r="AM164"/>
  <c r="AM150"/>
  <c r="AY149"/>
  <c r="AY142"/>
  <c r="AM141"/>
  <c r="AY134"/>
  <c r="AY126"/>
  <c r="AY122"/>
  <c r="AY110"/>
  <c r="AY98"/>
  <c r="AY90"/>
  <c r="AY78"/>
  <c r="AY70"/>
  <c r="AY62"/>
  <c r="AY180"/>
  <c r="AM179"/>
  <c r="AM163"/>
  <c r="U162"/>
  <c r="AI162"/>
  <c r="AT161"/>
  <c r="AY161" s="1"/>
  <c r="AM160"/>
  <c r="AM159" s="1"/>
  <c r="AH159"/>
  <c r="AT156"/>
  <c r="AT14" i="1" s="1"/>
  <c r="AX145" i="2"/>
  <c r="AW13" i="1" s="1"/>
  <c r="AA145" i="2"/>
  <c r="AY137"/>
  <c r="AM132"/>
  <c r="AM128"/>
  <c r="AM124"/>
  <c r="AM120"/>
  <c r="AM116"/>
  <c r="AM112"/>
  <c r="AM108"/>
  <c r="AM104"/>
  <c r="AM100"/>
  <c r="AM96"/>
  <c r="AM92"/>
  <c r="AM88"/>
  <c r="AM84"/>
  <c r="AM80"/>
  <c r="AM76"/>
  <c r="AM72"/>
  <c r="AM68"/>
  <c r="AM64"/>
  <c r="AM60"/>
  <c r="AY64" i="1"/>
  <c r="AX64"/>
  <c r="AW64"/>
  <c r="AV64"/>
  <c r="AU64"/>
  <c r="AT64"/>
  <c r="AS64"/>
  <c r="AR64"/>
  <c r="AQ64"/>
  <c r="AP64"/>
  <c r="AO64"/>
  <c r="AN64"/>
  <c r="AM64"/>
  <c r="AL64"/>
  <c r="AK64"/>
  <c r="AJ64"/>
  <c r="AI64"/>
  <c r="AH64"/>
  <c r="AG64"/>
  <c r="AF64"/>
  <c r="AE64"/>
  <c r="AD64"/>
  <c r="AC64"/>
  <c r="AB64"/>
  <c r="AA64"/>
  <c r="Z64"/>
  <c r="Y64"/>
  <c r="X64"/>
  <c r="W64"/>
  <c r="V64"/>
  <c r="U64"/>
  <c r="T64"/>
  <c r="S64"/>
  <c r="R64"/>
  <c r="Q64"/>
  <c r="P64"/>
  <c r="N64"/>
  <c r="M64"/>
  <c r="L64"/>
  <c r="AY63"/>
  <c r="AX63"/>
  <c r="AW63"/>
  <c r="AV63"/>
  <c r="AU63"/>
  <c r="AT63"/>
  <c r="AS63"/>
  <c r="AR63"/>
  <c r="AQ63"/>
  <c r="AP63"/>
  <c r="AO63"/>
  <c r="AN63"/>
  <c r="AM63"/>
  <c r="AL63"/>
  <c r="AK63"/>
  <c r="AJ63"/>
  <c r="AI63"/>
  <c r="AH63"/>
  <c r="AG63"/>
  <c r="AF63"/>
  <c r="AE63"/>
  <c r="AD63"/>
  <c r="AC63"/>
  <c r="AB63"/>
  <c r="AA63"/>
  <c r="Z63"/>
  <c r="Y63"/>
  <c r="X63"/>
  <c r="W63"/>
  <c r="V63"/>
  <c r="U63"/>
  <c r="T63"/>
  <c r="S63"/>
  <c r="R63"/>
  <c r="Q63"/>
  <c r="P63"/>
  <c r="N63"/>
  <c r="M63"/>
  <c r="L63"/>
  <c r="AY62"/>
  <c r="AX62"/>
  <c r="AW62"/>
  <c r="AV62"/>
  <c r="AU62"/>
  <c r="AT62"/>
  <c r="AS62"/>
  <c r="AR62"/>
  <c r="AQ62"/>
  <c r="AP62"/>
  <c r="AO62"/>
  <c r="AN62"/>
  <c r="AM62"/>
  <c r="AL62"/>
  <c r="AK62"/>
  <c r="AJ62"/>
  <c r="AI62"/>
  <c r="AH62"/>
  <c r="AG62"/>
  <c r="AF62"/>
  <c r="AE62"/>
  <c r="AD62"/>
  <c r="AC62"/>
  <c r="AB62"/>
  <c r="AA62"/>
  <c r="Z62"/>
  <c r="Y62"/>
  <c r="X62"/>
  <c r="W62"/>
  <c r="V62"/>
  <c r="U62"/>
  <c r="T62"/>
  <c r="S62"/>
  <c r="R62"/>
  <c r="Q62"/>
  <c r="P62"/>
  <c r="N62"/>
  <c r="M62"/>
  <c r="L62"/>
  <c r="AY61"/>
  <c r="AX61"/>
  <c r="AW61"/>
  <c r="AV61"/>
  <c r="AU61"/>
  <c r="AT61"/>
  <c r="AS61"/>
  <c r="AR61"/>
  <c r="AQ61"/>
  <c r="AP61"/>
  <c r="AO61"/>
  <c r="AN61"/>
  <c r="AM61"/>
  <c r="AL61"/>
  <c r="AK61"/>
  <c r="AJ61"/>
  <c r="AI61"/>
  <c r="AH61"/>
  <c r="AG61"/>
  <c r="AF61"/>
  <c r="AE61"/>
  <c r="AD61"/>
  <c r="AC61"/>
  <c r="AB61"/>
  <c r="AA61"/>
  <c r="Z61"/>
  <c r="Y61"/>
  <c r="X61"/>
  <c r="W61"/>
  <c r="V61"/>
  <c r="U61"/>
  <c r="T61"/>
  <c r="S61"/>
  <c r="R61"/>
  <c r="Q61"/>
  <c r="P61"/>
  <c r="N61"/>
  <c r="M61"/>
  <c r="L61"/>
  <c r="AY60"/>
  <c r="AX60"/>
  <c r="AW60"/>
  <c r="AV60"/>
  <c r="AU60"/>
  <c r="AT60"/>
  <c r="AS60"/>
  <c r="AR60"/>
  <c r="AQ60"/>
  <c r="AP60"/>
  <c r="AO60"/>
  <c r="AN60"/>
  <c r="AM60"/>
  <c r="AL60"/>
  <c r="AK60"/>
  <c r="AJ60"/>
  <c r="AI60"/>
  <c r="AH60"/>
  <c r="AG60"/>
  <c r="AF60"/>
  <c r="AE60"/>
  <c r="AD60"/>
  <c r="AC60"/>
  <c r="AB60"/>
  <c r="AA60"/>
  <c r="Z60"/>
  <c r="Y60"/>
  <c r="X60"/>
  <c r="W60"/>
  <c r="V60"/>
  <c r="U60"/>
  <c r="T60"/>
  <c r="S60"/>
  <c r="R60"/>
  <c r="Q60"/>
  <c r="P60"/>
  <c r="N60"/>
  <c r="M60"/>
  <c r="L60"/>
  <c r="AY59"/>
  <c r="AX59"/>
  <c r="AW59"/>
  <c r="AV59"/>
  <c r="AU59"/>
  <c r="AT59"/>
  <c r="AS59"/>
  <c r="AR59"/>
  <c r="AQ59"/>
  <c r="AP59"/>
  <c r="AO59"/>
  <c r="AN59"/>
  <c r="AM59"/>
  <c r="AL59"/>
  <c r="AK59"/>
  <c r="AJ59"/>
  <c r="AI59"/>
  <c r="AH59"/>
  <c r="AG59"/>
  <c r="AF59"/>
  <c r="AE59"/>
  <c r="AD59"/>
  <c r="AC59"/>
  <c r="AB59"/>
  <c r="AA59"/>
  <c r="Z59"/>
  <c r="Y59"/>
  <c r="X59"/>
  <c r="W59"/>
  <c r="V59"/>
  <c r="U59"/>
  <c r="T59"/>
  <c r="S59"/>
  <c r="R59"/>
  <c r="Q59"/>
  <c r="P59"/>
  <c r="N59"/>
  <c r="M59"/>
  <c r="L59"/>
  <c r="AY58"/>
  <c r="AX58"/>
  <c r="AW58"/>
  <c r="AV58"/>
  <c r="AU58"/>
  <c r="AT58"/>
  <c r="AS58"/>
  <c r="AR58"/>
  <c r="AQ58"/>
  <c r="AP58"/>
  <c r="AO58"/>
  <c r="AN58"/>
  <c r="AM58"/>
  <c r="AL58"/>
  <c r="AK58"/>
  <c r="AJ58"/>
  <c r="AI58"/>
  <c r="AH58"/>
  <c r="AG58"/>
  <c r="AF58"/>
  <c r="AE58"/>
  <c r="AD58"/>
  <c r="AC58"/>
  <c r="AB58"/>
  <c r="AA58"/>
  <c r="Z58"/>
  <c r="Y58"/>
  <c r="X58"/>
  <c r="W58"/>
  <c r="V58"/>
  <c r="U58"/>
  <c r="T58"/>
  <c r="S58"/>
  <c r="R58"/>
  <c r="Q58"/>
  <c r="P58"/>
  <c r="N58"/>
  <c r="M58"/>
  <c r="L58"/>
  <c r="AY57"/>
  <c r="AX57"/>
  <c r="AW57"/>
  <c r="AV57"/>
  <c r="AU57"/>
  <c r="AT57"/>
  <c r="AS57"/>
  <c r="AR57"/>
  <c r="AQ57"/>
  <c r="AP57"/>
  <c r="AO57"/>
  <c r="AN57"/>
  <c r="AM57"/>
  <c r="AL57"/>
  <c r="AK57"/>
  <c r="AJ57"/>
  <c r="AI57"/>
  <c r="AH57"/>
  <c r="AG57"/>
  <c r="AF57"/>
  <c r="AE57"/>
  <c r="AD57"/>
  <c r="AC57"/>
  <c r="AB57"/>
  <c r="AA57"/>
  <c r="Z57"/>
  <c r="Y57"/>
  <c r="X57"/>
  <c r="W57"/>
  <c r="V57"/>
  <c r="U57"/>
  <c r="T57"/>
  <c r="S57"/>
  <c r="R57"/>
  <c r="Q57"/>
  <c r="P57"/>
  <c r="N57"/>
  <c r="M57"/>
  <c r="L57"/>
  <c r="AY56"/>
  <c r="AX56"/>
  <c r="AW56"/>
  <c r="AV56"/>
  <c r="AU56"/>
  <c r="AT56"/>
  <c r="AS56"/>
  <c r="AR56"/>
  <c r="AQ56"/>
  <c r="AP56"/>
  <c r="AO56"/>
  <c r="AN56"/>
  <c r="AM56"/>
  <c r="AL56"/>
  <c r="AK56"/>
  <c r="AJ56"/>
  <c r="AI56"/>
  <c r="AH56"/>
  <c r="AG56"/>
  <c r="AF56"/>
  <c r="AE56"/>
  <c r="AD56"/>
  <c r="AC56"/>
  <c r="AB56"/>
  <c r="AA56"/>
  <c r="Z56"/>
  <c r="Y56"/>
  <c r="X56"/>
  <c r="W56"/>
  <c r="V56"/>
  <c r="U56"/>
  <c r="T56"/>
  <c r="S56"/>
  <c r="R56"/>
  <c r="Q56"/>
  <c r="P56"/>
  <c r="N56"/>
  <c r="M56"/>
  <c r="L56"/>
  <c r="AY55"/>
  <c r="AX55"/>
  <c r="AW55"/>
  <c r="AV55"/>
  <c r="AU55"/>
  <c r="AT55"/>
  <c r="AS55"/>
  <c r="AR55"/>
  <c r="AQ55"/>
  <c r="AP55"/>
  <c r="AO55"/>
  <c r="AN55"/>
  <c r="AM55"/>
  <c r="AL55"/>
  <c r="AK55"/>
  <c r="AJ55"/>
  <c r="AI55"/>
  <c r="AH55"/>
  <c r="AG55"/>
  <c r="AF55"/>
  <c r="AE55"/>
  <c r="AD55"/>
  <c r="AC55"/>
  <c r="AB55"/>
  <c r="AA55"/>
  <c r="Z55"/>
  <c r="Y55"/>
  <c r="X55"/>
  <c r="W55"/>
  <c r="V55"/>
  <c r="U55"/>
  <c r="T55"/>
  <c r="S55"/>
  <c r="R55"/>
  <c r="Q55"/>
  <c r="P55"/>
  <c r="N55"/>
  <c r="M55"/>
  <c r="L55"/>
  <c r="AY54"/>
  <c r="AX54"/>
  <c r="AW54"/>
  <c r="AV54"/>
  <c r="AU54"/>
  <c r="AT54"/>
  <c r="AS54"/>
  <c r="AR54"/>
  <c r="AQ54"/>
  <c r="AP54"/>
  <c r="AO54"/>
  <c r="AN54"/>
  <c r="AM54"/>
  <c r="AL54"/>
  <c r="AK54"/>
  <c r="AJ54"/>
  <c r="AI54"/>
  <c r="AH54"/>
  <c r="AG54"/>
  <c r="AF54"/>
  <c r="AE54"/>
  <c r="AD54"/>
  <c r="AC54"/>
  <c r="AB54"/>
  <c r="AA54"/>
  <c r="Z54"/>
  <c r="Y54"/>
  <c r="X54"/>
  <c r="W54"/>
  <c r="V54"/>
  <c r="U54"/>
  <c r="T54"/>
  <c r="S54"/>
  <c r="R54"/>
  <c r="Q54"/>
  <c r="P54"/>
  <c r="N54"/>
  <c r="M54"/>
  <c r="L54"/>
  <c r="AY53"/>
  <c r="AX53"/>
  <c r="AW53"/>
  <c r="AV53"/>
  <c r="AU53"/>
  <c r="AT53"/>
  <c r="AS53"/>
  <c r="AR53"/>
  <c r="AQ53"/>
  <c r="AP53"/>
  <c r="AO53"/>
  <c r="AN53"/>
  <c r="AM53"/>
  <c r="AL53"/>
  <c r="AK53"/>
  <c r="AJ53"/>
  <c r="AI53"/>
  <c r="AH53"/>
  <c r="AG53"/>
  <c r="AF53"/>
  <c r="AE53"/>
  <c r="AD53"/>
  <c r="AC53"/>
  <c r="AB53"/>
  <c r="AA53"/>
  <c r="Z53"/>
  <c r="Y53"/>
  <c r="X53"/>
  <c r="W53"/>
  <c r="V53"/>
  <c r="U53"/>
  <c r="T53"/>
  <c r="S53"/>
  <c r="R53"/>
  <c r="Q53"/>
  <c r="P53"/>
  <c r="N53"/>
  <c r="M53"/>
  <c r="L53"/>
  <c r="AY52"/>
  <c r="AX52"/>
  <c r="AW52"/>
  <c r="AV52"/>
  <c r="AU52"/>
  <c r="AT52"/>
  <c r="AS52"/>
  <c r="AR52"/>
  <c r="AQ52"/>
  <c r="AP52"/>
  <c r="AO52"/>
  <c r="AN52"/>
  <c r="AM52"/>
  <c r="AL52"/>
  <c r="AK52"/>
  <c r="AJ52"/>
  <c r="AI52"/>
  <c r="AH52"/>
  <c r="AG52"/>
  <c r="AF52"/>
  <c r="AE52"/>
  <c r="AD52"/>
  <c r="AC52"/>
  <c r="AB52"/>
  <c r="AA52"/>
  <c r="Z52"/>
  <c r="Y52"/>
  <c r="X52"/>
  <c r="W52"/>
  <c r="V52"/>
  <c r="U52"/>
  <c r="T52"/>
  <c r="S52"/>
  <c r="R52"/>
  <c r="Q52"/>
  <c r="P52"/>
  <c r="N52"/>
  <c r="M52"/>
  <c r="L52"/>
  <c r="AY51"/>
  <c r="AX51"/>
  <c r="AW51"/>
  <c r="AV51"/>
  <c r="AU51"/>
  <c r="AT51"/>
  <c r="AS51"/>
  <c r="AR51"/>
  <c r="AQ51"/>
  <c r="AP51"/>
  <c r="AO51"/>
  <c r="AN51"/>
  <c r="AM51"/>
  <c r="AL51"/>
  <c r="AK51"/>
  <c r="AJ51"/>
  <c r="AI51"/>
  <c r="AH51"/>
  <c r="AG51"/>
  <c r="AF51"/>
  <c r="AE51"/>
  <c r="AD51"/>
  <c r="AC51"/>
  <c r="AB51"/>
  <c r="AA51"/>
  <c r="Z51"/>
  <c r="Y51"/>
  <c r="X51"/>
  <c r="W51"/>
  <c r="V51"/>
  <c r="U51"/>
  <c r="T51"/>
  <c r="S51"/>
  <c r="R51"/>
  <c r="Q51"/>
  <c r="P51"/>
  <c r="N51"/>
  <c r="M51"/>
  <c r="L51"/>
  <c r="AY49"/>
  <c r="AX49"/>
  <c r="AW49"/>
  <c r="AV49"/>
  <c r="AU49"/>
  <c r="AT49"/>
  <c r="AS49"/>
  <c r="AR49"/>
  <c r="AQ49"/>
  <c r="AP49"/>
  <c r="AO49"/>
  <c r="AN49"/>
  <c r="AM49"/>
  <c r="AL49"/>
  <c r="AK49"/>
  <c r="AJ49"/>
  <c r="AI49"/>
  <c r="AH49"/>
  <c r="AG49"/>
  <c r="AF49"/>
  <c r="AE49"/>
  <c r="AD49"/>
  <c r="AC49"/>
  <c r="AB49"/>
  <c r="AA49"/>
  <c r="Z49"/>
  <c r="Y49"/>
  <c r="X49"/>
  <c r="W49"/>
  <c r="V49"/>
  <c r="U49"/>
  <c r="T49"/>
  <c r="S49"/>
  <c r="R49"/>
  <c r="Q49"/>
  <c r="P49"/>
  <c r="N49"/>
  <c r="M49"/>
  <c r="L49"/>
  <c r="AY48"/>
  <c r="AX48"/>
  <c r="AW48"/>
  <c r="AV48"/>
  <c r="AU48"/>
  <c r="AT48"/>
  <c r="AS48"/>
  <c r="AR48"/>
  <c r="AQ48"/>
  <c r="AP48"/>
  <c r="AO48"/>
  <c r="AN48"/>
  <c r="AM48"/>
  <c r="AL48"/>
  <c r="AK48"/>
  <c r="AJ48"/>
  <c r="AI48"/>
  <c r="AH48"/>
  <c r="AG48"/>
  <c r="AF48"/>
  <c r="AE48"/>
  <c r="AD48"/>
  <c r="AC48"/>
  <c r="AB48"/>
  <c r="AA48"/>
  <c r="Z48"/>
  <c r="Y48"/>
  <c r="X48"/>
  <c r="W48"/>
  <c r="V48"/>
  <c r="U48"/>
  <c r="T48"/>
  <c r="S48"/>
  <c r="R48"/>
  <c r="Q48"/>
  <c r="P48"/>
  <c r="N48"/>
  <c r="M48"/>
  <c r="L48"/>
  <c r="K45"/>
  <c r="L45"/>
  <c r="M45"/>
  <c r="N45"/>
  <c r="O45"/>
  <c r="P45"/>
  <c r="Q45"/>
  <c r="R45"/>
  <c r="S45"/>
  <c r="T45"/>
  <c r="U45"/>
  <c r="V45"/>
  <c r="W45"/>
  <c r="X45"/>
  <c r="Y45"/>
  <c r="Z45"/>
  <c r="AA45"/>
  <c r="AB45"/>
  <c r="AC45"/>
  <c r="AD45"/>
  <c r="AE45"/>
  <c r="AF45"/>
  <c r="AG45"/>
  <c r="AH45"/>
  <c r="AI45"/>
  <c r="AJ45"/>
  <c r="AK45"/>
  <c r="AL45"/>
  <c r="AM45"/>
  <c r="AN45"/>
  <c r="AO45"/>
  <c r="AP45"/>
  <c r="AQ45"/>
  <c r="AR45"/>
  <c r="AS45"/>
  <c r="AT45"/>
  <c r="AU45"/>
  <c r="AV45"/>
  <c r="AW45"/>
  <c r="AX45"/>
  <c r="AY45"/>
  <c r="J45"/>
  <c r="AY44"/>
  <c r="AX44"/>
  <c r="AW44"/>
  <c r="AV44"/>
  <c r="AU44"/>
  <c r="AT44"/>
  <c r="AS44"/>
  <c r="AR44"/>
  <c r="AQ44"/>
  <c r="AP44"/>
  <c r="AO44"/>
  <c r="AN44"/>
  <c r="AM44"/>
  <c r="AL44"/>
  <c r="AK44"/>
  <c r="AJ44"/>
  <c r="AI44"/>
  <c r="AH44"/>
  <c r="AG44"/>
  <c r="AF44"/>
  <c r="AE44"/>
  <c r="AD44"/>
  <c r="AC44"/>
  <c r="AB44"/>
  <c r="AA44"/>
  <c r="Z44"/>
  <c r="Y44"/>
  <c r="X44"/>
  <c r="W44"/>
  <c r="V44"/>
  <c r="U44"/>
  <c r="T44"/>
  <c r="S44"/>
  <c r="R44"/>
  <c r="Q44"/>
  <c r="P44"/>
  <c r="N44"/>
  <c r="AY43"/>
  <c r="AX43"/>
  <c r="AW43"/>
  <c r="AV43"/>
  <c r="AU43"/>
  <c r="AT43"/>
  <c r="AS43"/>
  <c r="AR43"/>
  <c r="AQ43"/>
  <c r="AP43"/>
  <c r="AO43"/>
  <c r="AN43"/>
  <c r="AM43"/>
  <c r="AL43"/>
  <c r="AK43"/>
  <c r="AJ43"/>
  <c r="AI43"/>
  <c r="AH43"/>
  <c r="AG43"/>
  <c r="AF43"/>
  <c r="AE43"/>
  <c r="AD43"/>
  <c r="AC43"/>
  <c r="AB43"/>
  <c r="AA43"/>
  <c r="Z43"/>
  <c r="Y43"/>
  <c r="X43"/>
  <c r="W43"/>
  <c r="V43"/>
  <c r="U43"/>
  <c r="T43"/>
  <c r="S43"/>
  <c r="R43"/>
  <c r="Q43"/>
  <c r="P43"/>
  <c r="N43"/>
  <c r="AY42"/>
  <c r="AX42"/>
  <c r="AW42"/>
  <c r="AV42"/>
  <c r="AU42"/>
  <c r="AT42"/>
  <c r="AS42"/>
  <c r="AR42"/>
  <c r="AQ42"/>
  <c r="AP42"/>
  <c r="AO42"/>
  <c r="AN42"/>
  <c r="AM42"/>
  <c r="AL42"/>
  <c r="AK42"/>
  <c r="AJ42"/>
  <c r="AI42"/>
  <c r="AH42"/>
  <c r="AG42"/>
  <c r="AF42"/>
  <c r="AE42"/>
  <c r="AD42"/>
  <c r="AC42"/>
  <c r="AB42"/>
  <c r="AA42"/>
  <c r="Z42"/>
  <c r="Y42"/>
  <c r="X42"/>
  <c r="W42"/>
  <c r="V42"/>
  <c r="U42"/>
  <c r="T42"/>
  <c r="S42"/>
  <c r="R42"/>
  <c r="Q42"/>
  <c r="P42"/>
  <c r="N42"/>
  <c r="M42"/>
  <c r="L42"/>
  <c r="AY41"/>
  <c r="AX41"/>
  <c r="AW41"/>
  <c r="AV41"/>
  <c r="AU41"/>
  <c r="AT41"/>
  <c r="AS41"/>
  <c r="AR41"/>
  <c r="AQ41"/>
  <c r="AP41"/>
  <c r="AO41"/>
  <c r="AN41"/>
  <c r="AM41"/>
  <c r="AL41"/>
  <c r="AK41"/>
  <c r="AJ41"/>
  <c r="AI41"/>
  <c r="AH41"/>
  <c r="AG41"/>
  <c r="AF41"/>
  <c r="AE41"/>
  <c r="AD41"/>
  <c r="AC41"/>
  <c r="AB41"/>
  <c r="AA41"/>
  <c r="Z41"/>
  <c r="Y41"/>
  <c r="X41"/>
  <c r="W41"/>
  <c r="V41"/>
  <c r="U41"/>
  <c r="T41"/>
  <c r="S41"/>
  <c r="R41"/>
  <c r="Q41"/>
  <c r="P41"/>
  <c r="N41"/>
  <c r="AW16"/>
  <c r="AV16"/>
  <c r="AU16"/>
  <c r="AR16"/>
  <c r="AQ16"/>
  <c r="AP16"/>
  <c r="AO16"/>
  <c r="AN16"/>
  <c r="AJ16"/>
  <c r="AI16"/>
  <c r="AF16"/>
  <c r="AE16"/>
  <c r="AD16"/>
  <c r="AC16"/>
  <c r="AB16"/>
  <c r="Z16"/>
  <c r="Y16"/>
  <c r="X16"/>
  <c r="W16"/>
  <c r="V16"/>
  <c r="T16"/>
  <c r="S16"/>
  <c r="R16"/>
  <c r="Q16"/>
  <c r="P16"/>
  <c r="U16" s="1"/>
  <c r="N16"/>
  <c r="M16"/>
  <c r="L16"/>
  <c r="K16"/>
  <c r="AX15"/>
  <c r="AW15"/>
  <c r="AV15"/>
  <c r="AU15"/>
  <c r="AR15"/>
  <c r="AQ15"/>
  <c r="AP15"/>
  <c r="AO15"/>
  <c r="AN15"/>
  <c r="AL15"/>
  <c r="AK15"/>
  <c r="AJ15"/>
  <c r="AI15"/>
  <c r="AH15"/>
  <c r="AF15"/>
  <c r="AE15"/>
  <c r="AD15"/>
  <c r="AC15"/>
  <c r="AB15"/>
  <c r="AG15" s="1"/>
  <c r="Z15"/>
  <c r="Y15"/>
  <c r="X15"/>
  <c r="W15"/>
  <c r="V15"/>
  <c r="T15"/>
  <c r="S15"/>
  <c r="R15"/>
  <c r="Q15"/>
  <c r="P15"/>
  <c r="N15"/>
  <c r="M15"/>
  <c r="L15"/>
  <c r="K15"/>
  <c r="AW14"/>
  <c r="AU14"/>
  <c r="AR14"/>
  <c r="AQ14"/>
  <c r="AP14"/>
  <c r="AO14"/>
  <c r="AN14"/>
  <c r="AL14"/>
  <c r="AK14"/>
  <c r="AJ14"/>
  <c r="AI14"/>
  <c r="AH14"/>
  <c r="AF14"/>
  <c r="AE14"/>
  <c r="AD14"/>
  <c r="AC14"/>
  <c r="AB14"/>
  <c r="Z14"/>
  <c r="Y14"/>
  <c r="X14"/>
  <c r="W14"/>
  <c r="V14"/>
  <c r="T14"/>
  <c r="S14"/>
  <c r="R14"/>
  <c r="Q14"/>
  <c r="P14"/>
  <c r="N14"/>
  <c r="M14"/>
  <c r="L14"/>
  <c r="K14"/>
  <c r="AX13"/>
  <c r="AV13"/>
  <c r="AT13"/>
  <c r="AR13"/>
  <c r="AQ13"/>
  <c r="AP13"/>
  <c r="AO13"/>
  <c r="AN13"/>
  <c r="AL13"/>
  <c r="AK13"/>
  <c r="AJ13"/>
  <c r="AH13"/>
  <c r="AF13"/>
  <c r="AE13"/>
  <c r="AD13"/>
  <c r="AC13"/>
  <c r="AB13"/>
  <c r="Z13"/>
  <c r="Y13"/>
  <c r="X13"/>
  <c r="W13"/>
  <c r="V13"/>
  <c r="T13"/>
  <c r="S13"/>
  <c r="R13"/>
  <c r="Q13"/>
  <c r="P13"/>
  <c r="P12"/>
  <c r="M13"/>
  <c r="N12"/>
  <c r="M12"/>
  <c r="L12"/>
  <c r="K12"/>
  <c r="AL11"/>
  <c r="AK11"/>
  <c r="AJ11"/>
  <c r="AI11"/>
  <c r="AH11"/>
  <c r="AM11" s="1"/>
  <c r="AF11"/>
  <c r="AE11"/>
  <c r="AD11"/>
  <c r="AC11"/>
  <c r="AB11"/>
  <c r="AG11" s="1"/>
  <c r="Z11"/>
  <c r="Y11"/>
  <c r="X11"/>
  <c r="W11"/>
  <c r="V11"/>
  <c r="AA11" s="1"/>
  <c r="T11"/>
  <c r="S11"/>
  <c r="R11"/>
  <c r="Q11"/>
  <c r="P11"/>
  <c r="U11" s="1"/>
  <c r="AR11"/>
  <c r="AQ11"/>
  <c r="AP11"/>
  <c r="AO11"/>
  <c r="AN11"/>
  <c r="AS11" s="1"/>
  <c r="AX11"/>
  <c r="AW11"/>
  <c r="AV11"/>
  <c r="AU11"/>
  <c r="AT11"/>
  <c r="AY11" s="1"/>
  <c r="J11"/>
  <c r="K11"/>
  <c r="L11"/>
  <c r="M11"/>
  <c r="N11"/>
  <c r="O11"/>
  <c r="AX10"/>
  <c r="AW10"/>
  <c r="AV10"/>
  <c r="AU10"/>
  <c r="AT10"/>
  <c r="AY10" s="1"/>
  <c r="AR10"/>
  <c r="AQ10"/>
  <c r="AP10"/>
  <c r="AO10"/>
  <c r="AN10"/>
  <c r="AS10" s="1"/>
  <c r="AL10"/>
  <c r="AK10"/>
  <c r="AJ10"/>
  <c r="AI10"/>
  <c r="AH10"/>
  <c r="AM10" s="1"/>
  <c r="AF10"/>
  <c r="AE10"/>
  <c r="AD10"/>
  <c r="AC10"/>
  <c r="AB10"/>
  <c r="AG10" s="1"/>
  <c r="Z10"/>
  <c r="Y10"/>
  <c r="X10"/>
  <c r="W10"/>
  <c r="V10"/>
  <c r="AA10" s="1"/>
  <c r="T10"/>
  <c r="S10"/>
  <c r="R10"/>
  <c r="Q10"/>
  <c r="P10"/>
  <c r="U10" s="1"/>
  <c r="K10"/>
  <c r="N10"/>
  <c r="L10"/>
  <c r="M10"/>
  <c r="AY14" l="1"/>
  <c r="AT162" i="2"/>
  <c r="AT16" i="1" s="1"/>
  <c r="AY163" i="2"/>
  <c r="AY162" s="1"/>
  <c r="AY159"/>
  <c r="U13" i="1"/>
  <c r="AS13"/>
  <c r="AU145" i="2"/>
  <c r="AU13" i="1" s="1"/>
  <c r="AY146" i="2"/>
  <c r="AY145" s="1"/>
  <c r="AM162"/>
  <c r="AT159"/>
  <c r="AT15" i="1" s="1"/>
  <c r="AY15" s="1"/>
  <c r="AA14"/>
  <c r="AY157" i="2"/>
  <c r="AY156" s="1"/>
  <c r="AM156"/>
  <c r="AG14" i="1"/>
  <c r="AM15"/>
  <c r="AA16"/>
  <c r="AS16"/>
  <c r="AY16"/>
  <c r="AM13"/>
  <c r="AG13"/>
  <c r="U14"/>
  <c r="AS14"/>
  <c r="AA15"/>
  <c r="AM16"/>
  <c r="AA13"/>
  <c r="AY13"/>
  <c r="AM14"/>
  <c r="U15"/>
  <c r="AS15"/>
  <c r="AG16"/>
  <c r="K41"/>
  <c r="L41"/>
  <c r="M41"/>
  <c r="O41"/>
  <c r="J41"/>
  <c r="J42"/>
  <c r="K42"/>
  <c r="O42"/>
  <c r="K43"/>
  <c r="L43"/>
  <c r="M43"/>
  <c r="O43"/>
  <c r="J43"/>
  <c r="K44"/>
  <c r="L44"/>
  <c r="M44"/>
  <c r="O44"/>
  <c r="J44"/>
  <c r="K48"/>
  <c r="O48"/>
  <c r="J48"/>
  <c r="K49"/>
  <c r="O49"/>
  <c r="J49"/>
  <c r="K50"/>
  <c r="L50"/>
  <c r="M50"/>
  <c r="N50"/>
  <c r="O50"/>
  <c r="P50"/>
  <c r="Q50"/>
  <c r="R50"/>
  <c r="S50"/>
  <c r="T50"/>
  <c r="U50"/>
  <c r="V50"/>
  <c r="W50"/>
  <c r="X50"/>
  <c r="Y50"/>
  <c r="Z50"/>
  <c r="AA50"/>
  <c r="AB50"/>
  <c r="AC50"/>
  <c r="AD50"/>
  <c r="AE50"/>
  <c r="AF50"/>
  <c r="AG50"/>
  <c r="AH50"/>
  <c r="AI50"/>
  <c r="AJ50"/>
  <c r="AK50"/>
  <c r="AL50"/>
  <c r="AM50"/>
  <c r="AN50"/>
  <c r="AO50"/>
  <c r="AP50"/>
  <c r="AQ50"/>
  <c r="AR50"/>
  <c r="AS50"/>
  <c r="AT50"/>
  <c r="AU50"/>
  <c r="AV50"/>
  <c r="AW50"/>
  <c r="AX50"/>
  <c r="AY50"/>
  <c r="J50"/>
  <c r="K51"/>
  <c r="O51"/>
  <c r="J51"/>
  <c r="K52"/>
  <c r="O52"/>
  <c r="J52"/>
  <c r="K53"/>
  <c r="O53"/>
  <c r="J53"/>
  <c r="K54"/>
  <c r="O54"/>
  <c r="J54"/>
  <c r="K55"/>
  <c r="O55"/>
  <c r="J55"/>
  <c r="K56"/>
  <c r="O56"/>
  <c r="J56"/>
  <c r="K57"/>
  <c r="O57"/>
  <c r="J57"/>
  <c r="K58"/>
  <c r="O58"/>
  <c r="J58"/>
  <c r="K59"/>
  <c r="O59"/>
  <c r="J59"/>
  <c r="K60"/>
  <c r="O60"/>
  <c r="J60"/>
  <c r="K61"/>
  <c r="O61"/>
  <c r="J61"/>
  <c r="J62"/>
  <c r="K62"/>
  <c r="O62"/>
  <c r="K63"/>
  <c r="O63"/>
  <c r="J63"/>
  <c r="K64"/>
  <c r="O64"/>
  <c r="J64"/>
  <c r="AT78" i="5" l="1"/>
  <c r="AX90"/>
  <c r="AH47"/>
  <c r="AT47" s="1"/>
  <c r="AI47"/>
  <c r="AU47" s="1"/>
  <c r="AJ47"/>
  <c r="AV47" s="1"/>
  <c r="AK47"/>
  <c r="AW47" s="1"/>
  <c r="AL47"/>
  <c r="AX47" s="1"/>
  <c r="AH48"/>
  <c r="AT48" s="1"/>
  <c r="AI48"/>
  <c r="AU48" s="1"/>
  <c r="AJ48"/>
  <c r="AV48" s="1"/>
  <c r="AK48"/>
  <c r="AW48" s="1"/>
  <c r="AL48"/>
  <c r="AX48" s="1"/>
  <c r="AH49"/>
  <c r="AT49" s="1"/>
  <c r="AI49"/>
  <c r="AU49" s="1"/>
  <c r="AJ49"/>
  <c r="AK49"/>
  <c r="AW49" s="1"/>
  <c r="AL49"/>
  <c r="AX49" s="1"/>
  <c r="AH50"/>
  <c r="AT50" s="1"/>
  <c r="AI50"/>
  <c r="AJ50"/>
  <c r="AV50" s="1"/>
  <c r="AK50"/>
  <c r="AW50" s="1"/>
  <c r="AL50"/>
  <c r="AX50" s="1"/>
  <c r="AH51"/>
  <c r="AT51" s="1"/>
  <c r="AI51"/>
  <c r="AU51" s="1"/>
  <c r="AJ51"/>
  <c r="AV51" s="1"/>
  <c r="AK51"/>
  <c r="AW51" s="1"/>
  <c r="AL51"/>
  <c r="AX51" s="1"/>
  <c r="AH52"/>
  <c r="AT52" s="1"/>
  <c r="AI52"/>
  <c r="AU52" s="1"/>
  <c r="AJ52"/>
  <c r="AV52" s="1"/>
  <c r="AK52"/>
  <c r="AW52" s="1"/>
  <c r="AL52"/>
  <c r="AX52" s="1"/>
  <c r="AH53"/>
  <c r="AT53" s="1"/>
  <c r="AI53"/>
  <c r="AU53" s="1"/>
  <c r="AJ53"/>
  <c r="AK53"/>
  <c r="AW53" s="1"/>
  <c r="AL53"/>
  <c r="AX53" s="1"/>
  <c r="AH54"/>
  <c r="AT54" s="1"/>
  <c r="AI54"/>
  <c r="AJ54"/>
  <c r="AV54" s="1"/>
  <c r="AK54"/>
  <c r="AW54" s="1"/>
  <c r="AL54"/>
  <c r="AX54" s="1"/>
  <c r="AH55"/>
  <c r="AT55" s="1"/>
  <c r="AI55"/>
  <c r="AU55" s="1"/>
  <c r="AJ55"/>
  <c r="AV55" s="1"/>
  <c r="AK55"/>
  <c r="AW55" s="1"/>
  <c r="AL55"/>
  <c r="AX55" s="1"/>
  <c r="AH56"/>
  <c r="AT56" s="1"/>
  <c r="AI56"/>
  <c r="AU56" s="1"/>
  <c r="AJ56"/>
  <c r="AV56" s="1"/>
  <c r="AK56"/>
  <c r="AW56" s="1"/>
  <c r="AL56"/>
  <c r="AX56" s="1"/>
  <c r="AH57"/>
  <c r="AT57" s="1"/>
  <c r="AI57"/>
  <c r="AU57" s="1"/>
  <c r="AJ57"/>
  <c r="AK57"/>
  <c r="AW57" s="1"/>
  <c r="AL57"/>
  <c r="AX57" s="1"/>
  <c r="AH58"/>
  <c r="AT58" s="1"/>
  <c r="AI58"/>
  <c r="AJ58"/>
  <c r="AV58" s="1"/>
  <c r="AK58"/>
  <c r="AW58" s="1"/>
  <c r="AL58"/>
  <c r="AX58" s="1"/>
  <c r="AH59"/>
  <c r="AT59" s="1"/>
  <c r="AI59"/>
  <c r="AU59" s="1"/>
  <c r="AJ59"/>
  <c r="AV59" s="1"/>
  <c r="AK59"/>
  <c r="AW59" s="1"/>
  <c r="AL59"/>
  <c r="AX59" s="1"/>
  <c r="AH60"/>
  <c r="AT60" s="1"/>
  <c r="AI60"/>
  <c r="AU60" s="1"/>
  <c r="AJ60"/>
  <c r="AV60" s="1"/>
  <c r="AK60"/>
  <c r="AW60" s="1"/>
  <c r="AL60"/>
  <c r="AX60" s="1"/>
  <c r="AH61"/>
  <c r="AT61" s="1"/>
  <c r="AI61"/>
  <c r="AU61" s="1"/>
  <c r="AJ61"/>
  <c r="AK61"/>
  <c r="AW61" s="1"/>
  <c r="AL61"/>
  <c r="AX61" s="1"/>
  <c r="AH62"/>
  <c r="AT62" s="1"/>
  <c r="AI62"/>
  <c r="AJ62"/>
  <c r="AV62" s="1"/>
  <c r="AK62"/>
  <c r="AW62" s="1"/>
  <c r="AL62"/>
  <c r="AX62" s="1"/>
  <c r="AH63"/>
  <c r="AT63" s="1"/>
  <c r="AI63"/>
  <c r="AU63" s="1"/>
  <c r="AJ63"/>
  <c r="AV63" s="1"/>
  <c r="AK63"/>
  <c r="AW63" s="1"/>
  <c r="AL63"/>
  <c r="AX63" s="1"/>
  <c r="AH64"/>
  <c r="AT64" s="1"/>
  <c r="AI64"/>
  <c r="AU64" s="1"/>
  <c r="AJ64"/>
  <c r="AV64" s="1"/>
  <c r="AK64"/>
  <c r="AW64" s="1"/>
  <c r="AL64"/>
  <c r="AX64" s="1"/>
  <c r="AH65"/>
  <c r="AT65" s="1"/>
  <c r="AI65"/>
  <c r="AU65" s="1"/>
  <c r="AJ65"/>
  <c r="AK65"/>
  <c r="AW65" s="1"/>
  <c r="AL65"/>
  <c r="AX65" s="1"/>
  <c r="AH66"/>
  <c r="AT66" s="1"/>
  <c r="AI66"/>
  <c r="AJ66"/>
  <c r="AV66" s="1"/>
  <c r="AK66"/>
  <c r="AW66" s="1"/>
  <c r="AL66"/>
  <c r="AX66" s="1"/>
  <c r="AH67"/>
  <c r="AT67" s="1"/>
  <c r="AI67"/>
  <c r="AU67" s="1"/>
  <c r="AJ67"/>
  <c r="AV67" s="1"/>
  <c r="AK67"/>
  <c r="AW67" s="1"/>
  <c r="AL67"/>
  <c r="AX67" s="1"/>
  <c r="AH68"/>
  <c r="AT68" s="1"/>
  <c r="AI68"/>
  <c r="AU68" s="1"/>
  <c r="AJ68"/>
  <c r="AV68" s="1"/>
  <c r="AK68"/>
  <c r="AW68" s="1"/>
  <c r="AL68"/>
  <c r="AX68" s="1"/>
  <c r="AH69"/>
  <c r="AT69" s="1"/>
  <c r="AI69"/>
  <c r="AU69" s="1"/>
  <c r="AJ69"/>
  <c r="AK69"/>
  <c r="AW69" s="1"/>
  <c r="AL69"/>
  <c r="AX69" s="1"/>
  <c r="AH70"/>
  <c r="AT70" s="1"/>
  <c r="AI70"/>
  <c r="AJ70"/>
  <c r="AV70" s="1"/>
  <c r="AK70"/>
  <c r="AW70" s="1"/>
  <c r="AL70"/>
  <c r="AX70" s="1"/>
  <c r="AH71"/>
  <c r="AT71" s="1"/>
  <c r="AI71"/>
  <c r="AU71" s="1"/>
  <c r="AJ71"/>
  <c r="AV71" s="1"/>
  <c r="AK71"/>
  <c r="AW71" s="1"/>
  <c r="AL71"/>
  <c r="AX71" s="1"/>
  <c r="AH72"/>
  <c r="AT72" s="1"/>
  <c r="AI72"/>
  <c r="AU72" s="1"/>
  <c r="AJ72"/>
  <c r="AV72" s="1"/>
  <c r="AK72"/>
  <c r="AW72" s="1"/>
  <c r="AL72"/>
  <c r="AX72" s="1"/>
  <c r="AH73"/>
  <c r="AT73" s="1"/>
  <c r="AI73"/>
  <c r="AU73" s="1"/>
  <c r="AJ73"/>
  <c r="AK73"/>
  <c r="AW73" s="1"/>
  <c r="AL73"/>
  <c r="AX73" s="1"/>
  <c r="AH74"/>
  <c r="AT74" s="1"/>
  <c r="AI74"/>
  <c r="AJ74"/>
  <c r="AV74" s="1"/>
  <c r="AK74"/>
  <c r="AW74" s="1"/>
  <c r="AL74"/>
  <c r="AX74" s="1"/>
  <c r="AH75"/>
  <c r="AT75" s="1"/>
  <c r="AI75"/>
  <c r="AU75" s="1"/>
  <c r="AJ75"/>
  <c r="AV75" s="1"/>
  <c r="AK75"/>
  <c r="AW75" s="1"/>
  <c r="AL75"/>
  <c r="AX75" s="1"/>
  <c r="AH76"/>
  <c r="AT76" s="1"/>
  <c r="AI76"/>
  <c r="AU76" s="1"/>
  <c r="AJ76"/>
  <c r="AV76" s="1"/>
  <c r="AK76"/>
  <c r="AW76" s="1"/>
  <c r="AL76"/>
  <c r="AX76" s="1"/>
  <c r="AH77"/>
  <c r="AT77" s="1"/>
  <c r="AI77"/>
  <c r="AU77" s="1"/>
  <c r="AJ77"/>
  <c r="AK77"/>
  <c r="AW77" s="1"/>
  <c r="AL77"/>
  <c r="AX77" s="1"/>
  <c r="AH78"/>
  <c r="AI78"/>
  <c r="AJ78"/>
  <c r="AV78" s="1"/>
  <c r="AK78"/>
  <c r="AW78" s="1"/>
  <c r="AL78"/>
  <c r="AX78" s="1"/>
  <c r="AH79"/>
  <c r="AT79" s="1"/>
  <c r="AI79"/>
  <c r="AU79" s="1"/>
  <c r="AJ79"/>
  <c r="AV79" s="1"/>
  <c r="AK79"/>
  <c r="AW79" s="1"/>
  <c r="AL79"/>
  <c r="AX79" s="1"/>
  <c r="AH80"/>
  <c r="AT80" s="1"/>
  <c r="AI80"/>
  <c r="AU80" s="1"/>
  <c r="AJ80"/>
  <c r="AV80" s="1"/>
  <c r="AK80"/>
  <c r="AW80" s="1"/>
  <c r="AL80"/>
  <c r="AX80" s="1"/>
  <c r="AH81"/>
  <c r="AT81" s="1"/>
  <c r="AI81"/>
  <c r="AU81" s="1"/>
  <c r="AJ81"/>
  <c r="AK81"/>
  <c r="AW81" s="1"/>
  <c r="AL81"/>
  <c r="AX81" s="1"/>
  <c r="AH82"/>
  <c r="AT82" s="1"/>
  <c r="AI82"/>
  <c r="AJ82"/>
  <c r="AV82" s="1"/>
  <c r="AK82"/>
  <c r="AW82" s="1"/>
  <c r="AL82"/>
  <c r="AX82" s="1"/>
  <c r="AH83"/>
  <c r="AT83" s="1"/>
  <c r="AI83"/>
  <c r="AU83" s="1"/>
  <c r="AJ83"/>
  <c r="AV83" s="1"/>
  <c r="AK83"/>
  <c r="AW83" s="1"/>
  <c r="AL83"/>
  <c r="AX83" s="1"/>
  <c r="AH84"/>
  <c r="AT84" s="1"/>
  <c r="AI84"/>
  <c r="AU84" s="1"/>
  <c r="AJ84"/>
  <c r="AV84" s="1"/>
  <c r="AK84"/>
  <c r="AW84" s="1"/>
  <c r="AL84"/>
  <c r="AX84" s="1"/>
  <c r="AH85"/>
  <c r="AT85" s="1"/>
  <c r="AI85"/>
  <c r="AU85" s="1"/>
  <c r="AJ85"/>
  <c r="AK85"/>
  <c r="AW85" s="1"/>
  <c r="AL85"/>
  <c r="AX85" s="1"/>
  <c r="AH86"/>
  <c r="AT86" s="1"/>
  <c r="AI86"/>
  <c r="AJ86"/>
  <c r="AV86" s="1"/>
  <c r="AK86"/>
  <c r="AW86" s="1"/>
  <c r="AL86"/>
  <c r="AX86" s="1"/>
  <c r="AH87"/>
  <c r="AT87" s="1"/>
  <c r="AI87"/>
  <c r="AU87" s="1"/>
  <c r="AJ87"/>
  <c r="AV87" s="1"/>
  <c r="AK87"/>
  <c r="AW87" s="1"/>
  <c r="AL87"/>
  <c r="AX87" s="1"/>
  <c r="AH88"/>
  <c r="AT88" s="1"/>
  <c r="AI88"/>
  <c r="AU88" s="1"/>
  <c r="AJ88"/>
  <c r="AV88" s="1"/>
  <c r="AK88"/>
  <c r="AW88" s="1"/>
  <c r="AL88"/>
  <c r="AX88" s="1"/>
  <c r="AH89"/>
  <c r="AT89" s="1"/>
  <c r="AI89"/>
  <c r="AU89" s="1"/>
  <c r="AJ89"/>
  <c r="AK89"/>
  <c r="AW89" s="1"/>
  <c r="AL89"/>
  <c r="AX89" s="1"/>
  <c r="AH90"/>
  <c r="AT90" s="1"/>
  <c r="AI90"/>
  <c r="AJ90"/>
  <c r="AV90" s="1"/>
  <c r="AK90"/>
  <c r="AW90" s="1"/>
  <c r="AL90"/>
  <c r="AH91"/>
  <c r="AT91" s="1"/>
  <c r="AI91"/>
  <c r="AU91" s="1"/>
  <c r="AJ91"/>
  <c r="AV91" s="1"/>
  <c r="AK91"/>
  <c r="AW91" s="1"/>
  <c r="AL91"/>
  <c r="AX91" s="1"/>
  <c r="AH92"/>
  <c r="AT92" s="1"/>
  <c r="AI92"/>
  <c r="AU92" s="1"/>
  <c r="AJ92"/>
  <c r="AV92" s="1"/>
  <c r="AK92"/>
  <c r="AW92" s="1"/>
  <c r="AL92"/>
  <c r="AX92" s="1"/>
  <c r="AH93"/>
  <c r="AT93" s="1"/>
  <c r="AI93"/>
  <c r="AU93" s="1"/>
  <c r="AJ93"/>
  <c r="AK93"/>
  <c r="AW93" s="1"/>
  <c r="AL93"/>
  <c r="AX93" s="1"/>
  <c r="AH94"/>
  <c r="AT94" s="1"/>
  <c r="AI94"/>
  <c r="AU94" s="1"/>
  <c r="AJ94"/>
  <c r="AV94" s="1"/>
  <c r="AK94"/>
  <c r="AW94" s="1"/>
  <c r="AL94"/>
  <c r="AX94" s="1"/>
  <c r="AH95"/>
  <c r="AT95" s="1"/>
  <c r="AI95"/>
  <c r="AU95" s="1"/>
  <c r="AJ95"/>
  <c r="AV95" s="1"/>
  <c r="AK95"/>
  <c r="AW95" s="1"/>
  <c r="AL95"/>
  <c r="AX95" s="1"/>
  <c r="AH96"/>
  <c r="AT96" s="1"/>
  <c r="AI96"/>
  <c r="AU96" s="1"/>
  <c r="AJ96"/>
  <c r="AV96" s="1"/>
  <c r="AK96"/>
  <c r="AW96" s="1"/>
  <c r="AL96"/>
  <c r="AX96" s="1"/>
  <c r="AH97"/>
  <c r="AT97" s="1"/>
  <c r="AI97"/>
  <c r="AU97" s="1"/>
  <c r="AJ97"/>
  <c r="AK97"/>
  <c r="AW97" s="1"/>
  <c r="AL97"/>
  <c r="AX97" s="1"/>
  <c r="AI46"/>
  <c r="AU46" s="1"/>
  <c r="AJ46"/>
  <c r="AV46" s="1"/>
  <c r="AK46"/>
  <c r="AW46" s="1"/>
  <c r="AL46"/>
  <c r="AX46" s="1"/>
  <c r="AS97"/>
  <c r="AS96"/>
  <c r="AS95"/>
  <c r="AS94"/>
  <c r="AS93"/>
  <c r="AS92"/>
  <c r="AS91"/>
  <c r="AS90"/>
  <c r="AS89"/>
  <c r="AS88"/>
  <c r="AS87"/>
  <c r="AS86"/>
  <c r="AS85"/>
  <c r="AS84"/>
  <c r="AS83"/>
  <c r="AS82"/>
  <c r="AS81"/>
  <c r="AS80"/>
  <c r="AS79"/>
  <c r="AS78"/>
  <c r="AS77"/>
  <c r="AS76"/>
  <c r="AS75"/>
  <c r="AS74"/>
  <c r="AS73"/>
  <c r="AS72"/>
  <c r="AS71"/>
  <c r="AS70"/>
  <c r="AS69"/>
  <c r="AS68"/>
  <c r="AS67"/>
  <c r="AS66"/>
  <c r="AS65"/>
  <c r="AS64"/>
  <c r="AS63"/>
  <c r="AS62"/>
  <c r="AS61"/>
  <c r="AS60"/>
  <c r="AS59"/>
  <c r="AS58"/>
  <c r="AS57"/>
  <c r="AS56"/>
  <c r="AS55"/>
  <c r="AS54"/>
  <c r="AS53"/>
  <c r="AS52"/>
  <c r="AS51"/>
  <c r="AS50"/>
  <c r="AS49"/>
  <c r="AS45" s="1"/>
  <c r="AS48"/>
  <c r="AS47"/>
  <c r="AS46"/>
  <c r="AM52"/>
  <c r="AG97"/>
  <c r="AG96"/>
  <c r="AG95"/>
  <c r="AG94"/>
  <c r="AG93"/>
  <c r="AG92"/>
  <c r="AG91"/>
  <c r="AG90"/>
  <c r="AG89"/>
  <c r="AG88"/>
  <c r="AG87"/>
  <c r="AG86"/>
  <c r="AG85"/>
  <c r="AG84"/>
  <c r="AG83"/>
  <c r="AG82"/>
  <c r="AG81"/>
  <c r="AG80"/>
  <c r="AG79"/>
  <c r="AG78"/>
  <c r="AG77"/>
  <c r="AG76"/>
  <c r="AG75"/>
  <c r="AG74"/>
  <c r="AG73"/>
  <c r="AG72"/>
  <c r="AG71"/>
  <c r="AG70"/>
  <c r="AG69"/>
  <c r="AG68"/>
  <c r="AG67"/>
  <c r="AG66"/>
  <c r="AG65"/>
  <c r="AG64"/>
  <c r="AG63"/>
  <c r="AG62"/>
  <c r="AG61"/>
  <c r="AG60"/>
  <c r="AG59"/>
  <c r="AG58"/>
  <c r="AG57"/>
  <c r="AG56"/>
  <c r="AG55"/>
  <c r="AG54"/>
  <c r="AG53"/>
  <c r="AG52"/>
  <c r="AG51"/>
  <c r="AG50"/>
  <c r="AG49"/>
  <c r="AG48"/>
  <c r="AG47"/>
  <c r="AG46"/>
  <c r="AG45" s="1"/>
  <c r="AA97"/>
  <c r="AA96"/>
  <c r="AA95"/>
  <c r="AA94"/>
  <c r="AA93"/>
  <c r="AA92"/>
  <c r="AA91"/>
  <c r="AA90"/>
  <c r="AA89"/>
  <c r="AA88"/>
  <c r="AA87"/>
  <c r="AA86"/>
  <c r="AA85"/>
  <c r="AA84"/>
  <c r="AA83"/>
  <c r="AA82"/>
  <c r="AA81"/>
  <c r="AA80"/>
  <c r="AA79"/>
  <c r="AA78"/>
  <c r="AA77"/>
  <c r="AA76"/>
  <c r="AA75"/>
  <c r="AA74"/>
  <c r="AA73"/>
  <c r="AA72"/>
  <c r="AA71"/>
  <c r="AA70"/>
  <c r="AA69"/>
  <c r="AA68"/>
  <c r="AA67"/>
  <c r="AA66"/>
  <c r="AA65"/>
  <c r="AA64"/>
  <c r="AA63"/>
  <c r="AA62"/>
  <c r="AA61"/>
  <c r="AA60"/>
  <c r="AA59"/>
  <c r="AA58"/>
  <c r="AA57"/>
  <c r="AA56"/>
  <c r="AA55"/>
  <c r="AA54"/>
  <c r="AA53"/>
  <c r="AA52"/>
  <c r="AA51"/>
  <c r="AA50"/>
  <c r="AA49"/>
  <c r="AA48"/>
  <c r="AA47"/>
  <c r="AA45" s="1"/>
  <c r="AA46"/>
  <c r="U97"/>
  <c r="U96"/>
  <c r="U95"/>
  <c r="U94"/>
  <c r="U93"/>
  <c r="U92"/>
  <c r="U91"/>
  <c r="U90"/>
  <c r="U89"/>
  <c r="U88"/>
  <c r="U87"/>
  <c r="U86"/>
  <c r="U85"/>
  <c r="U84"/>
  <c r="U83"/>
  <c r="U82"/>
  <c r="U81"/>
  <c r="U80"/>
  <c r="U79"/>
  <c r="U78"/>
  <c r="U77"/>
  <c r="U76"/>
  <c r="U75"/>
  <c r="U74"/>
  <c r="U73"/>
  <c r="U72"/>
  <c r="U71"/>
  <c r="U70"/>
  <c r="U69"/>
  <c r="U68"/>
  <c r="U67"/>
  <c r="U66"/>
  <c r="U65"/>
  <c r="U64"/>
  <c r="U63"/>
  <c r="U62"/>
  <c r="U61"/>
  <c r="U60"/>
  <c r="U59"/>
  <c r="U58"/>
  <c r="U57"/>
  <c r="U56"/>
  <c r="U55"/>
  <c r="U54"/>
  <c r="U53"/>
  <c r="U52"/>
  <c r="U51"/>
  <c r="U50"/>
  <c r="U49"/>
  <c r="U48"/>
  <c r="U47"/>
  <c r="U46"/>
  <c r="O48"/>
  <c r="O49"/>
  <c r="O50"/>
  <c r="O51"/>
  <c r="O52"/>
  <c r="O53"/>
  <c r="O45" s="1"/>
  <c r="O54"/>
  <c r="O55"/>
  <c r="O56"/>
  <c r="O57"/>
  <c r="O58"/>
  <c r="O59"/>
  <c r="O60"/>
  <c r="O61"/>
  <c r="O62"/>
  <c r="O63"/>
  <c r="O64"/>
  <c r="O65"/>
  <c r="O66"/>
  <c r="O67"/>
  <c r="O68"/>
  <c r="O69"/>
  <c r="O70"/>
  <c r="O71"/>
  <c r="O72"/>
  <c r="O73"/>
  <c r="O74"/>
  <c r="O75"/>
  <c r="O76"/>
  <c r="O77"/>
  <c r="O78"/>
  <c r="O79"/>
  <c r="O80"/>
  <c r="O81"/>
  <c r="O82"/>
  <c r="O83"/>
  <c r="O84"/>
  <c r="O85"/>
  <c r="O86"/>
  <c r="O87"/>
  <c r="O88"/>
  <c r="O89"/>
  <c r="O90"/>
  <c r="O91"/>
  <c r="O92"/>
  <c r="O93"/>
  <c r="O94"/>
  <c r="O95"/>
  <c r="O96"/>
  <c r="O97"/>
  <c r="O47"/>
  <c r="P45"/>
  <c r="Q45"/>
  <c r="R45"/>
  <c r="S45"/>
  <c r="T45"/>
  <c r="V45"/>
  <c r="W45"/>
  <c r="X45"/>
  <c r="Y45"/>
  <c r="Z45"/>
  <c r="AB45"/>
  <c r="AC45"/>
  <c r="AD45"/>
  <c r="AE45"/>
  <c r="AF45"/>
  <c r="AN45"/>
  <c r="AO45"/>
  <c r="AP45"/>
  <c r="AQ45"/>
  <c r="AR45"/>
  <c r="K45"/>
  <c r="L45"/>
  <c r="M45"/>
  <c r="N45"/>
  <c r="O46"/>
  <c r="AS41"/>
  <c r="AS42"/>
  <c r="AS43"/>
  <c r="AS44"/>
  <c r="AG41"/>
  <c r="AG42"/>
  <c r="AG43"/>
  <c r="AG44"/>
  <c r="AA44"/>
  <c r="AA43"/>
  <c r="AA42"/>
  <c r="AA41"/>
  <c r="U41"/>
  <c r="U42"/>
  <c r="U43"/>
  <c r="U44"/>
  <c r="O44"/>
  <c r="O43"/>
  <c r="O42"/>
  <c r="O41"/>
  <c r="AT39"/>
  <c r="AU39"/>
  <c r="AV39"/>
  <c r="AW39"/>
  <c r="AX39"/>
  <c r="AT38"/>
  <c r="AU38"/>
  <c r="AV38"/>
  <c r="AW38"/>
  <c r="AX38"/>
  <c r="AU37"/>
  <c r="AV37"/>
  <c r="AW37"/>
  <c r="AX37"/>
  <c r="AT37"/>
  <c r="AY37" s="1"/>
  <c r="AI37"/>
  <c r="AJ37"/>
  <c r="AM37" s="1"/>
  <c r="AK37"/>
  <c r="AL37"/>
  <c r="AI38"/>
  <c r="AJ38"/>
  <c r="AK38"/>
  <c r="AL38"/>
  <c r="AI39"/>
  <c r="AJ39"/>
  <c r="AK39"/>
  <c r="AL39"/>
  <c r="AH37"/>
  <c r="AH38"/>
  <c r="AS39"/>
  <c r="AS38"/>
  <c r="AS37"/>
  <c r="AG39"/>
  <c r="AG38"/>
  <c r="AG37"/>
  <c r="AA39"/>
  <c r="AA38"/>
  <c r="AA37"/>
  <c r="U39"/>
  <c r="U38"/>
  <c r="U37"/>
  <c r="O39"/>
  <c r="O38"/>
  <c r="O37"/>
  <c r="AY33"/>
  <c r="AY32"/>
  <c r="AY31"/>
  <c r="AY30"/>
  <c r="AY29"/>
  <c r="AS33"/>
  <c r="AS32"/>
  <c r="AS31"/>
  <c r="AS30"/>
  <c r="AS29"/>
  <c r="AM33"/>
  <c r="AM32"/>
  <c r="AM31"/>
  <c r="AM30"/>
  <c r="AM29"/>
  <c r="AG33"/>
  <c r="AG32"/>
  <c r="AG31"/>
  <c r="AG30"/>
  <c r="AG29"/>
  <c r="AA33"/>
  <c r="AA32"/>
  <c r="AA31"/>
  <c r="AA30"/>
  <c r="AA29"/>
  <c r="U33"/>
  <c r="U32"/>
  <c r="U31"/>
  <c r="U30"/>
  <c r="U29"/>
  <c r="O30"/>
  <c r="O31"/>
  <c r="O32"/>
  <c r="O33"/>
  <c r="O29"/>
  <c r="AS27"/>
  <c r="AS26"/>
  <c r="AG27"/>
  <c r="AG26"/>
  <c r="AA27"/>
  <c r="AA26"/>
  <c r="U27"/>
  <c r="U26"/>
  <c r="O27"/>
  <c r="O26"/>
  <c r="O25" s="1"/>
  <c r="K25"/>
  <c r="L25"/>
  <c r="M25"/>
  <c r="N25"/>
  <c r="AT23"/>
  <c r="AU23"/>
  <c r="AV23"/>
  <c r="AW23"/>
  <c r="AX23"/>
  <c r="AT24"/>
  <c r="AU24"/>
  <c r="AV24"/>
  <c r="AW24"/>
  <c r="AX24"/>
  <c r="AU22"/>
  <c r="AV22"/>
  <c r="AW22"/>
  <c r="AX22"/>
  <c r="AT22"/>
  <c r="AY22"/>
  <c r="AS24"/>
  <c r="AS23"/>
  <c r="AS22"/>
  <c r="AM22"/>
  <c r="AG24"/>
  <c r="AG23"/>
  <c r="AG22"/>
  <c r="AA24"/>
  <c r="AA23"/>
  <c r="AA22"/>
  <c r="U24"/>
  <c r="U23"/>
  <c r="U22"/>
  <c r="O24"/>
  <c r="O23"/>
  <c r="O22"/>
  <c r="AU19"/>
  <c r="AV19"/>
  <c r="AW19"/>
  <c r="AX19"/>
  <c r="AU20"/>
  <c r="AV20"/>
  <c r="AW20"/>
  <c r="AX20"/>
  <c r="AT20"/>
  <c r="AT19"/>
  <c r="AH19"/>
  <c r="AI19"/>
  <c r="AM19" s="1"/>
  <c r="AJ19"/>
  <c r="AK19"/>
  <c r="AL19"/>
  <c r="AI20"/>
  <c r="AJ20"/>
  <c r="AK20"/>
  <c r="AL20"/>
  <c r="AS20"/>
  <c r="AS19"/>
  <c r="AG20"/>
  <c r="AG19"/>
  <c r="AA20"/>
  <c r="AA19"/>
  <c r="U20"/>
  <c r="U19"/>
  <c r="O20"/>
  <c r="O19"/>
  <c r="AT17"/>
  <c r="AU17"/>
  <c r="AV17"/>
  <c r="AW17"/>
  <c r="AX17"/>
  <c r="AY17"/>
  <c r="AT16"/>
  <c r="AU16"/>
  <c r="AV16"/>
  <c r="AY16" s="1"/>
  <c r="AW16"/>
  <c r="AX16"/>
  <c r="AT15"/>
  <c r="AU15"/>
  <c r="AV15"/>
  <c r="AW15"/>
  <c r="AX15"/>
  <c r="AY15"/>
  <c r="AT14"/>
  <c r="AU14"/>
  <c r="AV14"/>
  <c r="AY14" s="1"/>
  <c r="AW14"/>
  <c r="AX14"/>
  <c r="AU13"/>
  <c r="AV13"/>
  <c r="AW13"/>
  <c r="AX13"/>
  <c r="AT13"/>
  <c r="AL17"/>
  <c r="AK17"/>
  <c r="AJ17"/>
  <c r="AI17"/>
  <c r="AH17"/>
  <c r="AL16"/>
  <c r="AK16"/>
  <c r="AJ16"/>
  <c r="AI16"/>
  <c r="AH16"/>
  <c r="AL15"/>
  <c r="AK15"/>
  <c r="AJ15"/>
  <c r="AI15"/>
  <c r="AH15"/>
  <c r="AL14"/>
  <c r="AK14"/>
  <c r="AJ14"/>
  <c r="AI14"/>
  <c r="AH14"/>
  <c r="AI13"/>
  <c r="AJ13"/>
  <c r="AK13"/>
  <c r="AL13"/>
  <c r="AH13"/>
  <c r="AY13"/>
  <c r="AS17"/>
  <c r="AS16"/>
  <c r="AS15"/>
  <c r="AS14"/>
  <c r="AS13"/>
  <c r="AG17"/>
  <c r="AG16"/>
  <c r="AG15"/>
  <c r="AG14"/>
  <c r="AG13"/>
  <c r="AA17"/>
  <c r="AA16"/>
  <c r="AA15"/>
  <c r="AA14"/>
  <c r="AA13"/>
  <c r="U17"/>
  <c r="U16"/>
  <c r="U15"/>
  <c r="U14"/>
  <c r="U13"/>
  <c r="O16"/>
  <c r="O17"/>
  <c r="O15"/>
  <c r="O14"/>
  <c r="O13"/>
  <c r="AU9"/>
  <c r="AV9"/>
  <c r="AW9"/>
  <c r="AX9"/>
  <c r="AU10"/>
  <c r="AV10"/>
  <c r="AW10"/>
  <c r="AX10"/>
  <c r="AT10"/>
  <c r="AT9"/>
  <c r="AY9" s="1"/>
  <c r="AH10"/>
  <c r="AI10"/>
  <c r="AJ10"/>
  <c r="AM10" s="1"/>
  <c r="AK10"/>
  <c r="AL10"/>
  <c r="AI9"/>
  <c r="AJ9"/>
  <c r="AK9"/>
  <c r="AL9"/>
  <c r="AH9"/>
  <c r="AS10"/>
  <c r="AS9"/>
  <c r="AM9"/>
  <c r="AG10"/>
  <c r="AG9"/>
  <c r="AA10"/>
  <c r="AA9"/>
  <c r="U10"/>
  <c r="U9"/>
  <c r="O10"/>
  <c r="O9"/>
  <c r="AM68" l="1"/>
  <c r="AM84"/>
  <c r="AM56"/>
  <c r="AM72"/>
  <c r="AM88"/>
  <c r="AM48"/>
  <c r="AM64"/>
  <c r="AM80"/>
  <c r="AM96"/>
  <c r="AM94"/>
  <c r="AK45"/>
  <c r="AM60"/>
  <c r="AM76"/>
  <c r="AM92"/>
  <c r="AM97"/>
  <c r="AM93"/>
  <c r="AM90"/>
  <c r="AM89"/>
  <c r="AM86"/>
  <c r="AM85"/>
  <c r="AM82"/>
  <c r="AM81"/>
  <c r="AM78"/>
  <c r="AM77"/>
  <c r="AM74"/>
  <c r="AM73"/>
  <c r="AM70"/>
  <c r="AM69"/>
  <c r="AM66"/>
  <c r="AM65"/>
  <c r="AM62"/>
  <c r="AM61"/>
  <c r="AM58"/>
  <c r="AM57"/>
  <c r="AM54"/>
  <c r="AM53"/>
  <c r="AI45"/>
  <c r="AM49"/>
  <c r="AL45"/>
  <c r="AM47"/>
  <c r="AM51"/>
  <c r="AM55"/>
  <c r="AM59"/>
  <c r="AM63"/>
  <c r="AM67"/>
  <c r="AM71"/>
  <c r="AM75"/>
  <c r="AM79"/>
  <c r="AM83"/>
  <c r="AM87"/>
  <c r="AM91"/>
  <c r="AM95"/>
  <c r="AV97"/>
  <c r="AV93"/>
  <c r="AU90"/>
  <c r="AV89"/>
  <c r="AU86"/>
  <c r="AV85"/>
  <c r="AU82"/>
  <c r="AV81"/>
  <c r="AU78"/>
  <c r="AV77"/>
  <c r="AU74"/>
  <c r="AV73"/>
  <c r="AU70"/>
  <c r="AV69"/>
  <c r="AU66"/>
  <c r="AV65"/>
  <c r="AU62"/>
  <c r="AV61"/>
  <c r="AU58"/>
  <c r="AV57"/>
  <c r="AU54"/>
  <c r="AV53"/>
  <c r="AU50"/>
  <c r="AV49"/>
  <c r="AM50"/>
  <c r="U45"/>
  <c r="AJ45"/>
  <c r="AY19"/>
  <c r="AM13"/>
  <c r="AH106" i="4" l="1"/>
  <c r="AI106"/>
  <c r="AJ106"/>
  <c r="AK106"/>
  <c r="AL106"/>
  <c r="AH107"/>
  <c r="AI107"/>
  <c r="AJ107"/>
  <c r="AK107"/>
  <c r="AL107"/>
  <c r="AH108"/>
  <c r="AI108"/>
  <c r="AJ108"/>
  <c r="AK108"/>
  <c r="AL108"/>
  <c r="AH109"/>
  <c r="AI109"/>
  <c r="AJ109"/>
  <c r="AK109"/>
  <c r="AL109"/>
  <c r="AH110"/>
  <c r="AI110"/>
  <c r="AJ110"/>
  <c r="AK110"/>
  <c r="AL110"/>
  <c r="AH111"/>
  <c r="AI111"/>
  <c r="AJ111"/>
  <c r="AK111"/>
  <c r="AL111"/>
  <c r="AH112"/>
  <c r="AI112"/>
  <c r="AJ112"/>
  <c r="AK112"/>
  <c r="AL112"/>
  <c r="AH113"/>
  <c r="AI113"/>
  <c r="AJ113"/>
  <c r="AK113"/>
  <c r="AL113"/>
  <c r="AH114"/>
  <c r="AI114"/>
  <c r="AJ114"/>
  <c r="AK114"/>
  <c r="AL114"/>
  <c r="AH115"/>
  <c r="AI115"/>
  <c r="AJ115"/>
  <c r="AK115"/>
  <c r="AL115"/>
  <c r="AH116"/>
  <c r="AI116"/>
  <c r="AJ116"/>
  <c r="AK116"/>
  <c r="AL116"/>
  <c r="AH117"/>
  <c r="AI117"/>
  <c r="AJ117"/>
  <c r="AK117"/>
  <c r="AL117"/>
  <c r="AH118"/>
  <c r="AI118"/>
  <c r="AJ118"/>
  <c r="AK118"/>
  <c r="AL118"/>
  <c r="AH119"/>
  <c r="AI119"/>
  <c r="AJ119"/>
  <c r="AK119"/>
  <c r="AL119"/>
  <c r="AI105"/>
  <c r="AJ105"/>
  <c r="AK105"/>
  <c r="AL105"/>
  <c r="AS119"/>
  <c r="AS118"/>
  <c r="AS117"/>
  <c r="AS116"/>
  <c r="AS115"/>
  <c r="AS114"/>
  <c r="AS113"/>
  <c r="AS112"/>
  <c r="AS111"/>
  <c r="AS110"/>
  <c r="AS109"/>
  <c r="AS108"/>
  <c r="AS107"/>
  <c r="AS106"/>
  <c r="AS105"/>
  <c r="AM119"/>
  <c r="AM118"/>
  <c r="AM117"/>
  <c r="AM116"/>
  <c r="AM115"/>
  <c r="AM114"/>
  <c r="AM113"/>
  <c r="AM112"/>
  <c r="AM111"/>
  <c r="AM110"/>
  <c r="AM109"/>
  <c r="AM108"/>
  <c r="AM107"/>
  <c r="AM106"/>
  <c r="AG119"/>
  <c r="AG118"/>
  <c r="AG117"/>
  <c r="AG116"/>
  <c r="AG115"/>
  <c r="AG114"/>
  <c r="AG113"/>
  <c r="AG112"/>
  <c r="AG111"/>
  <c r="AG110"/>
  <c r="AG109"/>
  <c r="AG108"/>
  <c r="AG107"/>
  <c r="AG106"/>
  <c r="AG105"/>
  <c r="AA119"/>
  <c r="AA118"/>
  <c r="AA117"/>
  <c r="AA116"/>
  <c r="AA115"/>
  <c r="AA114"/>
  <c r="AA113"/>
  <c r="AA112"/>
  <c r="AA111"/>
  <c r="AA110"/>
  <c r="AA109"/>
  <c r="AA108"/>
  <c r="AA107"/>
  <c r="AA106"/>
  <c r="AA105"/>
  <c r="U119"/>
  <c r="U118"/>
  <c r="U117"/>
  <c r="U116"/>
  <c r="U115"/>
  <c r="U114"/>
  <c r="U113"/>
  <c r="U112"/>
  <c r="U111"/>
  <c r="U110"/>
  <c r="U109"/>
  <c r="U108"/>
  <c r="U107"/>
  <c r="U106"/>
  <c r="U105"/>
  <c r="O119"/>
  <c r="O117"/>
  <c r="O118"/>
  <c r="O116"/>
  <c r="O115"/>
  <c r="O114"/>
  <c r="O113"/>
  <c r="O112"/>
  <c r="O111"/>
  <c r="O110"/>
  <c r="O109"/>
  <c r="O108"/>
  <c r="O107"/>
  <c r="O106"/>
  <c r="O105"/>
  <c r="AT98"/>
  <c r="AU98"/>
  <c r="AV98"/>
  <c r="AW98"/>
  <c r="AX98"/>
  <c r="AT96"/>
  <c r="AU96"/>
  <c r="AV96"/>
  <c r="AW96"/>
  <c r="AX96"/>
  <c r="AT97"/>
  <c r="AU97"/>
  <c r="AV97"/>
  <c r="AW97"/>
  <c r="AX97"/>
  <c r="AU95"/>
  <c r="AV95"/>
  <c r="AW95"/>
  <c r="AX95"/>
  <c r="AH95"/>
  <c r="AI95"/>
  <c r="AJ95"/>
  <c r="AK95"/>
  <c r="AL95"/>
  <c r="AM95"/>
  <c r="AH96"/>
  <c r="AI96"/>
  <c r="AJ96"/>
  <c r="AK96"/>
  <c r="AL96"/>
  <c r="AM96"/>
  <c r="AH97"/>
  <c r="AI97"/>
  <c r="AJ97"/>
  <c r="AM97" s="1"/>
  <c r="AK97"/>
  <c r="AL97"/>
  <c r="AI98"/>
  <c r="AJ98"/>
  <c r="AK98"/>
  <c r="AL98"/>
  <c r="AS98"/>
  <c r="AS97"/>
  <c r="AS96"/>
  <c r="AS95"/>
  <c r="AG98"/>
  <c r="AG97"/>
  <c r="AG96"/>
  <c r="AG95"/>
  <c r="AA98"/>
  <c r="AA97"/>
  <c r="AA96"/>
  <c r="AA95"/>
  <c r="U98"/>
  <c r="U97"/>
  <c r="U96"/>
  <c r="U95"/>
  <c r="O98"/>
  <c r="O96"/>
  <c r="O97"/>
  <c r="O95"/>
  <c r="AT93"/>
  <c r="AU93"/>
  <c r="AV93"/>
  <c r="AW93"/>
  <c r="AX93"/>
  <c r="AT91"/>
  <c r="AU91"/>
  <c r="AV91"/>
  <c r="AW91"/>
  <c r="AX91"/>
  <c r="AT92"/>
  <c r="AU92"/>
  <c r="AV92"/>
  <c r="AW92"/>
  <c r="AX92"/>
  <c r="AT89"/>
  <c r="AU89"/>
  <c r="AV89"/>
  <c r="AW89"/>
  <c r="AX89"/>
  <c r="AT90"/>
  <c r="AU90"/>
  <c r="AV90"/>
  <c r="AW90"/>
  <c r="AX90"/>
  <c r="AU88"/>
  <c r="AV88"/>
  <c r="AW88"/>
  <c r="AX88"/>
  <c r="AH89"/>
  <c r="AI89"/>
  <c r="AJ89"/>
  <c r="AK89"/>
  <c r="AL89"/>
  <c r="AH90"/>
  <c r="AI90"/>
  <c r="AJ90"/>
  <c r="AK90"/>
  <c r="AL90"/>
  <c r="AH91"/>
  <c r="AI91"/>
  <c r="AJ91"/>
  <c r="AK91"/>
  <c r="AL91"/>
  <c r="AH93"/>
  <c r="AI93"/>
  <c r="AJ93"/>
  <c r="AK93"/>
  <c r="AL93"/>
  <c r="AH98"/>
  <c r="AH99"/>
  <c r="AI99"/>
  <c r="AJ99"/>
  <c r="AK99"/>
  <c r="AL99"/>
  <c r="AH100"/>
  <c r="AI100"/>
  <c r="AJ100"/>
  <c r="AV100" s="1"/>
  <c r="AK100"/>
  <c r="AL100"/>
  <c r="AH101"/>
  <c r="AI101"/>
  <c r="AU101" s="1"/>
  <c r="AJ101"/>
  <c r="AK101"/>
  <c r="AL101"/>
  <c r="AH102"/>
  <c r="AM102" s="1"/>
  <c r="AI102"/>
  <c r="AJ102"/>
  <c r="AK102"/>
  <c r="AL102"/>
  <c r="AH103"/>
  <c r="AI103"/>
  <c r="AJ103"/>
  <c r="AK103"/>
  <c r="AM103" s="1"/>
  <c r="AL103"/>
  <c r="AH105"/>
  <c r="AH92"/>
  <c r="AI92"/>
  <c r="AJ92"/>
  <c r="AK92"/>
  <c r="AL92"/>
  <c r="AS93"/>
  <c r="AS92"/>
  <c r="AS91"/>
  <c r="AS90"/>
  <c r="AS89"/>
  <c r="AS88"/>
  <c r="AG93"/>
  <c r="AG92"/>
  <c r="AG91"/>
  <c r="AG90"/>
  <c r="AG89"/>
  <c r="AG88"/>
  <c r="AA93"/>
  <c r="AA92"/>
  <c r="AA91"/>
  <c r="AA90"/>
  <c r="AA89"/>
  <c r="AA88"/>
  <c r="U93"/>
  <c r="U92"/>
  <c r="U91"/>
  <c r="U90"/>
  <c r="U89"/>
  <c r="U88"/>
  <c r="O92"/>
  <c r="O93"/>
  <c r="O90"/>
  <c r="O91"/>
  <c r="O89"/>
  <c r="O88"/>
  <c r="AY84"/>
  <c r="AY83"/>
  <c r="AY82"/>
  <c r="AY81"/>
  <c r="AY80"/>
  <c r="AY79"/>
  <c r="AY78"/>
  <c r="AY77"/>
  <c r="AY76"/>
  <c r="AY75"/>
  <c r="AY74"/>
  <c r="AY73"/>
  <c r="AY72"/>
  <c r="AY71"/>
  <c r="AY70"/>
  <c r="AY69"/>
  <c r="AY68"/>
  <c r="AY67"/>
  <c r="AY66"/>
  <c r="AY65"/>
  <c r="AY64"/>
  <c r="AY63"/>
  <c r="AY62"/>
  <c r="AY61"/>
  <c r="AY60"/>
  <c r="AY59"/>
  <c r="AY58"/>
  <c r="AY57"/>
  <c r="AY56"/>
  <c r="AS84"/>
  <c r="AS83"/>
  <c r="AS82"/>
  <c r="AS81"/>
  <c r="AS80"/>
  <c r="AS79"/>
  <c r="AS78"/>
  <c r="AS77"/>
  <c r="AS76"/>
  <c r="AS75"/>
  <c r="AS74"/>
  <c r="AS73"/>
  <c r="AS72"/>
  <c r="AS71"/>
  <c r="AS70"/>
  <c r="AS69"/>
  <c r="AS68"/>
  <c r="AS67"/>
  <c r="AS66"/>
  <c r="AS65"/>
  <c r="AS64"/>
  <c r="AS63"/>
  <c r="AS62"/>
  <c r="AS61"/>
  <c r="AS60"/>
  <c r="AS59"/>
  <c r="AS58"/>
  <c r="AS57"/>
  <c r="AS56"/>
  <c r="AM84"/>
  <c r="AM83"/>
  <c r="AM82"/>
  <c r="AM81"/>
  <c r="AM80"/>
  <c r="AM79"/>
  <c r="AM78"/>
  <c r="AM77"/>
  <c r="AM76"/>
  <c r="AM75"/>
  <c r="AM74"/>
  <c r="AM73"/>
  <c r="AM72"/>
  <c r="AM71"/>
  <c r="AM70"/>
  <c r="AM69"/>
  <c r="AM68"/>
  <c r="AM67"/>
  <c r="AM66"/>
  <c r="AM65"/>
  <c r="AM64"/>
  <c r="AM63"/>
  <c r="AM62"/>
  <c r="AM61"/>
  <c r="AM60"/>
  <c r="AM59"/>
  <c r="AM58"/>
  <c r="AM57"/>
  <c r="AM56"/>
  <c r="AG84"/>
  <c r="AG83"/>
  <c r="AG82"/>
  <c r="AG81"/>
  <c r="AG80"/>
  <c r="AG79"/>
  <c r="AG78"/>
  <c r="AG77"/>
  <c r="AG76"/>
  <c r="AG75"/>
  <c r="AG74"/>
  <c r="AG73"/>
  <c r="AG72"/>
  <c r="AG71"/>
  <c r="AG70"/>
  <c r="AG69"/>
  <c r="AG68"/>
  <c r="AG67"/>
  <c r="AG66"/>
  <c r="AG65"/>
  <c r="AG64"/>
  <c r="AG63"/>
  <c r="AG62"/>
  <c r="AG61"/>
  <c r="AG60"/>
  <c r="AG59"/>
  <c r="AG58"/>
  <c r="AG57"/>
  <c r="AG56"/>
  <c r="AA84"/>
  <c r="AA83"/>
  <c r="AA82"/>
  <c r="AA81"/>
  <c r="AA80"/>
  <c r="AA79"/>
  <c r="AA78"/>
  <c r="AA77"/>
  <c r="AA76"/>
  <c r="AA75"/>
  <c r="AA74"/>
  <c r="AA73"/>
  <c r="AA72"/>
  <c r="AA71"/>
  <c r="AA70"/>
  <c r="AA69"/>
  <c r="AA68"/>
  <c r="AA67"/>
  <c r="AA66"/>
  <c r="AA65"/>
  <c r="AA64"/>
  <c r="AA63"/>
  <c r="AA62"/>
  <c r="AA61"/>
  <c r="AA60"/>
  <c r="AA59"/>
  <c r="AA58"/>
  <c r="AA57"/>
  <c r="AA56"/>
  <c r="U84"/>
  <c r="U83"/>
  <c r="U82"/>
  <c r="U81"/>
  <c r="U80"/>
  <c r="U79"/>
  <c r="U78"/>
  <c r="U77"/>
  <c r="U76"/>
  <c r="U75"/>
  <c r="U74"/>
  <c r="U73"/>
  <c r="U72"/>
  <c r="U71"/>
  <c r="U70"/>
  <c r="U69"/>
  <c r="U68"/>
  <c r="U67"/>
  <c r="U66"/>
  <c r="U65"/>
  <c r="U64"/>
  <c r="U63"/>
  <c r="U62"/>
  <c r="U61"/>
  <c r="U60"/>
  <c r="U59"/>
  <c r="U58"/>
  <c r="U57"/>
  <c r="U56"/>
  <c r="O57"/>
  <c r="O58"/>
  <c r="O59"/>
  <c r="O60"/>
  <c r="O61"/>
  <c r="O62"/>
  <c r="O63"/>
  <c r="O64"/>
  <c r="O65"/>
  <c r="O66"/>
  <c r="O67"/>
  <c r="O68"/>
  <c r="O69"/>
  <c r="O70"/>
  <c r="O71"/>
  <c r="O72"/>
  <c r="O73"/>
  <c r="O74"/>
  <c r="O75"/>
  <c r="O76"/>
  <c r="O77"/>
  <c r="O78"/>
  <c r="O79"/>
  <c r="O80"/>
  <c r="O81"/>
  <c r="O82"/>
  <c r="O83"/>
  <c r="O84"/>
  <c r="O56"/>
  <c r="AT103"/>
  <c r="AU103"/>
  <c r="AV103"/>
  <c r="AW103"/>
  <c r="AX103"/>
  <c r="AT101"/>
  <c r="AY101" s="1"/>
  <c r="AV101"/>
  <c r="AW101"/>
  <c r="AX101"/>
  <c r="AT102"/>
  <c r="AU102"/>
  <c r="AV102"/>
  <c r="AW102"/>
  <c r="AX102"/>
  <c r="AU100"/>
  <c r="AW100"/>
  <c r="AX100"/>
  <c r="AS103"/>
  <c r="AS102"/>
  <c r="AS101"/>
  <c r="AS100"/>
  <c r="AG103"/>
  <c r="AG102"/>
  <c r="AG101"/>
  <c r="AG100"/>
  <c r="AA103"/>
  <c r="AA102"/>
  <c r="AA101"/>
  <c r="AA100"/>
  <c r="U103"/>
  <c r="U102"/>
  <c r="U101"/>
  <c r="U100"/>
  <c r="O103"/>
  <c r="O102"/>
  <c r="O101"/>
  <c r="O100"/>
  <c r="AT53"/>
  <c r="AU53"/>
  <c r="AY53" s="1"/>
  <c r="AV53"/>
  <c r="AW53"/>
  <c r="AX53"/>
  <c r="AT54"/>
  <c r="AU54"/>
  <c r="AV54"/>
  <c r="AY54" s="1"/>
  <c r="AW54"/>
  <c r="AX54"/>
  <c r="AT52"/>
  <c r="AY52" s="1"/>
  <c r="AU52"/>
  <c r="AV52"/>
  <c r="AW52"/>
  <c r="AX52"/>
  <c r="AY51"/>
  <c r="AU51"/>
  <c r="AV51"/>
  <c r="AW51"/>
  <c r="AX51"/>
  <c r="AH54"/>
  <c r="AI54"/>
  <c r="AJ54"/>
  <c r="AK54"/>
  <c r="AL54"/>
  <c r="AM54"/>
  <c r="AH52"/>
  <c r="AI52"/>
  <c r="AJ52"/>
  <c r="AK52"/>
  <c r="AL52"/>
  <c r="AM52"/>
  <c r="AH53"/>
  <c r="AI53"/>
  <c r="AJ53"/>
  <c r="AK53"/>
  <c r="AL53"/>
  <c r="AM53"/>
  <c r="AI51"/>
  <c r="AJ51"/>
  <c r="AK51"/>
  <c r="AL51"/>
  <c r="AS54"/>
  <c r="AS53"/>
  <c r="AS52"/>
  <c r="AS51"/>
  <c r="AG54"/>
  <c r="AG53"/>
  <c r="AG52"/>
  <c r="AG51"/>
  <c r="AA54"/>
  <c r="AA53"/>
  <c r="AA52"/>
  <c r="AA51"/>
  <c r="U54"/>
  <c r="U53"/>
  <c r="U52"/>
  <c r="U51"/>
  <c r="O52"/>
  <c r="O53"/>
  <c r="O54"/>
  <c r="O51"/>
  <c r="AT41"/>
  <c r="AU41"/>
  <c r="AV41"/>
  <c r="AW41"/>
  <c r="AX41"/>
  <c r="AY41"/>
  <c r="AT42"/>
  <c r="AU42"/>
  <c r="AV42"/>
  <c r="AW42"/>
  <c r="AX42"/>
  <c r="AY42"/>
  <c r="AT43"/>
  <c r="AU43"/>
  <c r="AV43"/>
  <c r="AW43"/>
  <c r="AY43" s="1"/>
  <c r="AX43"/>
  <c r="AT44"/>
  <c r="AU44"/>
  <c r="AV44"/>
  <c r="AW44"/>
  <c r="AX44"/>
  <c r="AY44"/>
  <c r="AT45"/>
  <c r="AU45"/>
  <c r="AV45"/>
  <c r="AW45"/>
  <c r="AY45" s="1"/>
  <c r="AX45"/>
  <c r="AT46"/>
  <c r="AU46"/>
  <c r="AV46"/>
  <c r="AW46"/>
  <c r="AX46"/>
  <c r="AY46"/>
  <c r="AT47"/>
  <c r="AU47"/>
  <c r="AV47"/>
  <c r="AW47"/>
  <c r="AY47" s="1"/>
  <c r="AX47"/>
  <c r="AT48"/>
  <c r="AU48"/>
  <c r="AV48"/>
  <c r="AW48"/>
  <c r="AX48"/>
  <c r="AY48"/>
  <c r="AT49"/>
  <c r="AU49"/>
  <c r="AV49"/>
  <c r="AY49" s="1"/>
  <c r="AW49"/>
  <c r="AX49"/>
  <c r="AT40"/>
  <c r="AU40"/>
  <c r="AV40"/>
  <c r="AW40"/>
  <c r="AX40"/>
  <c r="AY40"/>
  <c r="AU39"/>
  <c r="AV39"/>
  <c r="AW39"/>
  <c r="AX39"/>
  <c r="AH40"/>
  <c r="AI40"/>
  <c r="AJ40"/>
  <c r="AK40"/>
  <c r="AL40"/>
  <c r="AH41"/>
  <c r="AI41"/>
  <c r="AJ41"/>
  <c r="AK41"/>
  <c r="AL41"/>
  <c r="AH42"/>
  <c r="AI42"/>
  <c r="AJ42"/>
  <c r="AK42"/>
  <c r="AL42"/>
  <c r="AH43"/>
  <c r="AI43"/>
  <c r="AJ43"/>
  <c r="AK43"/>
  <c r="AL43"/>
  <c r="AH44"/>
  <c r="AI44"/>
  <c r="AJ44"/>
  <c r="AK44"/>
  <c r="AL44"/>
  <c r="AH45"/>
  <c r="AI45"/>
  <c r="AJ45"/>
  <c r="AK45"/>
  <c r="AL45"/>
  <c r="AH46"/>
  <c r="AI46"/>
  <c r="AJ46"/>
  <c r="AK46"/>
  <c r="AL46"/>
  <c r="AH47"/>
  <c r="AI47"/>
  <c r="AJ47"/>
  <c r="AK47"/>
  <c r="AL47"/>
  <c r="AH48"/>
  <c r="AI48"/>
  <c r="AJ48"/>
  <c r="AK48"/>
  <c r="AL48"/>
  <c r="AH49"/>
  <c r="AI49"/>
  <c r="AJ49"/>
  <c r="AK49"/>
  <c r="AL49"/>
  <c r="AI39"/>
  <c r="AJ39"/>
  <c r="AK39"/>
  <c r="AL39"/>
  <c r="AS49"/>
  <c r="AS48"/>
  <c r="AS47"/>
  <c r="AS46"/>
  <c r="AS45"/>
  <c r="AS44"/>
  <c r="AS43"/>
  <c r="AS42"/>
  <c r="AS41"/>
  <c r="AS40"/>
  <c r="AS39"/>
  <c r="AG49"/>
  <c r="AG48"/>
  <c r="AG47"/>
  <c r="AG46"/>
  <c r="AG45"/>
  <c r="AG44"/>
  <c r="AG43"/>
  <c r="AG42"/>
  <c r="AG41"/>
  <c r="AG40"/>
  <c r="AG39"/>
  <c r="AA49"/>
  <c r="AA48"/>
  <c r="AA47"/>
  <c r="AA46"/>
  <c r="AA45"/>
  <c r="AA44"/>
  <c r="AA43"/>
  <c r="AA42"/>
  <c r="AA41"/>
  <c r="AA40"/>
  <c r="AA39"/>
  <c r="U49"/>
  <c r="U48"/>
  <c r="U47"/>
  <c r="U46"/>
  <c r="U45"/>
  <c r="U44"/>
  <c r="U43"/>
  <c r="U42"/>
  <c r="U41"/>
  <c r="U40"/>
  <c r="U39"/>
  <c r="O40"/>
  <c r="O41"/>
  <c r="O42"/>
  <c r="O43"/>
  <c r="O44"/>
  <c r="O45"/>
  <c r="O46"/>
  <c r="O47"/>
  <c r="O48"/>
  <c r="O49"/>
  <c r="O39"/>
  <c r="AM105" l="1"/>
  <c r="AM98"/>
  <c r="AM101"/>
  <c r="AY103"/>
  <c r="AY102"/>
  <c r="AY30"/>
  <c r="AU30"/>
  <c r="AV30"/>
  <c r="AW30"/>
  <c r="AX30"/>
  <c r="AT37"/>
  <c r="AY37" s="1"/>
  <c r="AU37"/>
  <c r="AV37"/>
  <c r="AW37"/>
  <c r="AX37"/>
  <c r="AT35"/>
  <c r="AU35"/>
  <c r="AV35"/>
  <c r="AW35"/>
  <c r="AX35"/>
  <c r="AY35" s="1"/>
  <c r="AT36"/>
  <c r="AU36"/>
  <c r="AV36"/>
  <c r="AY36" s="1"/>
  <c r="AW36"/>
  <c r="AX36"/>
  <c r="AT32"/>
  <c r="AU32"/>
  <c r="AV32"/>
  <c r="AY32" s="1"/>
  <c r="AW32"/>
  <c r="AX32"/>
  <c r="AT33"/>
  <c r="AY33" s="1"/>
  <c r="AU33"/>
  <c r="AV33"/>
  <c r="AW33"/>
  <c r="AX33"/>
  <c r="AT34"/>
  <c r="AU34"/>
  <c r="AV34"/>
  <c r="AY34" s="1"/>
  <c r="AW34"/>
  <c r="AX34"/>
  <c r="AU31"/>
  <c r="AV31"/>
  <c r="AW31"/>
  <c r="AX31"/>
  <c r="AM32"/>
  <c r="AM33"/>
  <c r="AM34"/>
  <c r="AM35"/>
  <c r="AM36"/>
  <c r="AM37"/>
  <c r="AI31"/>
  <c r="AJ31"/>
  <c r="AK31"/>
  <c r="AL31"/>
  <c r="AI32"/>
  <c r="AJ32"/>
  <c r="AK32"/>
  <c r="AL32"/>
  <c r="AI33"/>
  <c r="AJ33"/>
  <c r="AK33"/>
  <c r="AL33"/>
  <c r="AI34"/>
  <c r="AJ34"/>
  <c r="AK34"/>
  <c r="AL34"/>
  <c r="AI35"/>
  <c r="AJ35"/>
  <c r="AK35"/>
  <c r="AL35"/>
  <c r="AI36"/>
  <c r="AJ36"/>
  <c r="AK36"/>
  <c r="AL36"/>
  <c r="AI37"/>
  <c r="AJ37"/>
  <c r="AK37"/>
  <c r="AL37"/>
  <c r="AH32"/>
  <c r="AH33"/>
  <c r="AH34"/>
  <c r="AH35"/>
  <c r="AH36"/>
  <c r="AH37"/>
  <c r="AS37"/>
  <c r="AS36"/>
  <c r="AS35"/>
  <c r="AS34"/>
  <c r="AS33"/>
  <c r="AS32"/>
  <c r="AS31"/>
  <c r="AG37"/>
  <c r="AG36"/>
  <c r="AG35"/>
  <c r="AG34"/>
  <c r="AG33"/>
  <c r="AG32"/>
  <c r="AG31"/>
  <c r="AA37"/>
  <c r="AA36"/>
  <c r="AA35"/>
  <c r="AA34"/>
  <c r="AA33"/>
  <c r="AA32"/>
  <c r="AA31"/>
  <c r="U37"/>
  <c r="U36"/>
  <c r="U35"/>
  <c r="U34"/>
  <c r="U33"/>
  <c r="U32"/>
  <c r="U31"/>
  <c r="O35"/>
  <c r="O36"/>
  <c r="O37"/>
  <c r="O32"/>
  <c r="O33"/>
  <c r="O34"/>
  <c r="O31"/>
  <c r="AY29"/>
  <c r="AY28"/>
  <c r="AY27"/>
  <c r="AY26"/>
  <c r="AY25"/>
  <c r="AY24"/>
  <c r="AY23"/>
  <c r="AY22"/>
  <c r="AS29"/>
  <c r="AS28"/>
  <c r="AS27"/>
  <c r="AS26"/>
  <c r="AS25"/>
  <c r="AS24"/>
  <c r="AS23"/>
  <c r="AS21" s="1"/>
  <c r="AS22"/>
  <c r="AT23"/>
  <c r="AU23"/>
  <c r="AV23"/>
  <c r="AW23"/>
  <c r="AX23"/>
  <c r="AT24"/>
  <c r="AU24"/>
  <c r="AV24"/>
  <c r="AW24"/>
  <c r="AX24"/>
  <c r="AT25"/>
  <c r="AU25"/>
  <c r="AV25"/>
  <c r="AW25"/>
  <c r="AX25"/>
  <c r="AT26"/>
  <c r="AU26"/>
  <c r="AV26"/>
  <c r="AW26"/>
  <c r="AX26"/>
  <c r="AT27"/>
  <c r="AU27"/>
  <c r="AV27"/>
  <c r="AW27"/>
  <c r="AX27"/>
  <c r="AT28"/>
  <c r="AU28"/>
  <c r="AV28"/>
  <c r="AW28"/>
  <c r="AX28"/>
  <c r="AT29"/>
  <c r="AU29"/>
  <c r="AV29"/>
  <c r="AW29"/>
  <c r="AX29"/>
  <c r="AU22"/>
  <c r="AV22"/>
  <c r="AW22"/>
  <c r="AX22"/>
  <c r="AO21"/>
  <c r="AP21"/>
  <c r="AQ21"/>
  <c r="AQ20" s="1"/>
  <c r="AR21"/>
  <c r="AR20" s="1"/>
  <c r="AN20"/>
  <c r="AO20"/>
  <c r="AP20"/>
  <c r="AM21"/>
  <c r="AM23"/>
  <c r="AM24"/>
  <c r="AM25"/>
  <c r="AM26"/>
  <c r="AM27"/>
  <c r="AM28"/>
  <c r="AM29"/>
  <c r="AH23"/>
  <c r="AI23"/>
  <c r="AJ23"/>
  <c r="AK23"/>
  <c r="AL23"/>
  <c r="AH24"/>
  <c r="AI24"/>
  <c r="AJ24"/>
  <c r="AK24"/>
  <c r="AL24"/>
  <c r="AH25"/>
  <c r="AI25"/>
  <c r="AJ25"/>
  <c r="AK25"/>
  <c r="AL25"/>
  <c r="AH26"/>
  <c r="AI26"/>
  <c r="AJ26"/>
  <c r="AK26"/>
  <c r="AL26"/>
  <c r="AH27"/>
  <c r="AI27"/>
  <c r="AJ27"/>
  <c r="AK27"/>
  <c r="AL27"/>
  <c r="AH28"/>
  <c r="AI28"/>
  <c r="AJ28"/>
  <c r="AK28"/>
  <c r="AL28"/>
  <c r="AH29"/>
  <c r="AI29"/>
  <c r="AJ29"/>
  <c r="AK29"/>
  <c r="AL29"/>
  <c r="AI22"/>
  <c r="AJ22"/>
  <c r="AM22" s="1"/>
  <c r="AK22"/>
  <c r="AL22"/>
  <c r="AG29"/>
  <c r="AG28"/>
  <c r="AG27"/>
  <c r="AG26"/>
  <c r="AG25"/>
  <c r="AG24"/>
  <c r="AG23"/>
  <c r="AG22"/>
  <c r="AA29"/>
  <c r="AA28"/>
  <c r="AA27"/>
  <c r="AA26"/>
  <c r="AA25"/>
  <c r="AA24"/>
  <c r="AA23"/>
  <c r="AA22"/>
  <c r="U29"/>
  <c r="U28"/>
  <c r="U27"/>
  <c r="U26"/>
  <c r="U25"/>
  <c r="U24"/>
  <c r="U23"/>
  <c r="U22"/>
  <c r="O23"/>
  <c r="O24"/>
  <c r="O25"/>
  <c r="O26"/>
  <c r="O27"/>
  <c r="O28"/>
  <c r="O29"/>
  <c r="O22"/>
  <c r="AY9" l="1"/>
  <c r="AX9"/>
  <c r="AW9"/>
  <c r="AV9"/>
  <c r="AU9"/>
  <c r="AT9"/>
  <c r="AY11"/>
  <c r="AY12"/>
  <c r="AY13"/>
  <c r="AY14"/>
  <c r="AY15"/>
  <c r="AY16"/>
  <c r="AY17"/>
  <c r="AY18"/>
  <c r="AY19"/>
  <c r="AY10"/>
  <c r="AT16"/>
  <c r="AU16"/>
  <c r="AV16"/>
  <c r="AW16"/>
  <c r="AX16"/>
  <c r="AT17"/>
  <c r="AU17"/>
  <c r="AV17"/>
  <c r="AW17"/>
  <c r="AX17"/>
  <c r="AT18"/>
  <c r="AU18"/>
  <c r="AV18"/>
  <c r="AW18"/>
  <c r="AX18"/>
  <c r="AT19"/>
  <c r="AU19"/>
  <c r="AV19"/>
  <c r="AW19"/>
  <c r="AX19"/>
  <c r="AT14"/>
  <c r="AU14"/>
  <c r="AV14"/>
  <c r="AW14"/>
  <c r="AX14"/>
  <c r="AT15"/>
  <c r="AU15"/>
  <c r="AV15"/>
  <c r="AW15"/>
  <c r="AX15"/>
  <c r="AT11"/>
  <c r="AU11"/>
  <c r="AV11"/>
  <c r="AW11"/>
  <c r="AX11"/>
  <c r="AT12"/>
  <c r="AU12"/>
  <c r="AV12"/>
  <c r="AW12"/>
  <c r="AX12"/>
  <c r="AT13"/>
  <c r="AU13"/>
  <c r="AV13"/>
  <c r="AW13"/>
  <c r="AX13"/>
  <c r="AU10"/>
  <c r="AV10"/>
  <c r="AW10"/>
  <c r="AX10"/>
  <c r="AM11"/>
  <c r="AM12"/>
  <c r="AM13"/>
  <c r="AM14"/>
  <c r="AM15"/>
  <c r="AM16"/>
  <c r="AM17"/>
  <c r="AM18"/>
  <c r="AM19"/>
  <c r="AM10"/>
  <c r="AH11"/>
  <c r="AI11"/>
  <c r="AJ11"/>
  <c r="AK11"/>
  <c r="AL11"/>
  <c r="AH12"/>
  <c r="AI12"/>
  <c r="AJ12"/>
  <c r="AK12"/>
  <c r="AL12"/>
  <c r="AH13"/>
  <c r="AI13"/>
  <c r="AJ13"/>
  <c r="AK13"/>
  <c r="AL13"/>
  <c r="AH14"/>
  <c r="AI14"/>
  <c r="AJ14"/>
  <c r="AK14"/>
  <c r="AL14"/>
  <c r="AH15"/>
  <c r="AI15"/>
  <c r="AJ15"/>
  <c r="AK15"/>
  <c r="AL15"/>
  <c r="AH16"/>
  <c r="AI16"/>
  <c r="AJ16"/>
  <c r="AK16"/>
  <c r="AL16"/>
  <c r="AH17"/>
  <c r="AH9" s="1"/>
  <c r="AI17"/>
  <c r="AJ17"/>
  <c r="AK17"/>
  <c r="AL17"/>
  <c r="AL9" s="1"/>
  <c r="AH18"/>
  <c r="AI18"/>
  <c r="AJ18"/>
  <c r="AK18"/>
  <c r="AL18"/>
  <c r="AH19"/>
  <c r="AI19"/>
  <c r="AJ19"/>
  <c r="AK19"/>
  <c r="AL19"/>
  <c r="AI10"/>
  <c r="AJ10"/>
  <c r="AJ9" s="1"/>
  <c r="AK10"/>
  <c r="AL10"/>
  <c r="AK9"/>
  <c r="AI9"/>
  <c r="AG19"/>
  <c r="AG18"/>
  <c r="AG17"/>
  <c r="AG16"/>
  <c r="AG15"/>
  <c r="AG14"/>
  <c r="AG13"/>
  <c r="AG12"/>
  <c r="AG11"/>
  <c r="AG10"/>
  <c r="AA19"/>
  <c r="AA18"/>
  <c r="AA17"/>
  <c r="AA16"/>
  <c r="AA15"/>
  <c r="AA14"/>
  <c r="AA13"/>
  <c r="AA12"/>
  <c r="AA11"/>
  <c r="AA10"/>
  <c r="U19"/>
  <c r="U18"/>
  <c r="U17"/>
  <c r="U16"/>
  <c r="U15"/>
  <c r="U14"/>
  <c r="U13"/>
  <c r="U12"/>
  <c r="U11"/>
  <c r="U10"/>
  <c r="O11"/>
  <c r="O12"/>
  <c r="O13"/>
  <c r="O14"/>
  <c r="O15"/>
  <c r="O16"/>
  <c r="O17"/>
  <c r="O18"/>
  <c r="O19"/>
  <c r="O10"/>
  <c r="AY26" i="3"/>
  <c r="AY27"/>
  <c r="AY28"/>
  <c r="AY25"/>
  <c r="AT26"/>
  <c r="AU26"/>
  <c r="AV26"/>
  <c r="AW26"/>
  <c r="AX26"/>
  <c r="AT27"/>
  <c r="AU27"/>
  <c r="AV27"/>
  <c r="AW27"/>
  <c r="AX27"/>
  <c r="AT28"/>
  <c r="AU28"/>
  <c r="AV28"/>
  <c r="AW28"/>
  <c r="AX28"/>
  <c r="AU25"/>
  <c r="AV25"/>
  <c r="AW25"/>
  <c r="AX25"/>
  <c r="AT25"/>
  <c r="AI24"/>
  <c r="AJ24"/>
  <c r="AK24"/>
  <c r="AL24"/>
  <c r="AM24"/>
  <c r="AH24"/>
  <c r="AH26"/>
  <c r="AI26"/>
  <c r="AM26" s="1"/>
  <c r="AJ26"/>
  <c r="AK26"/>
  <c r="AL26"/>
  <c r="AH27"/>
  <c r="AM27" s="1"/>
  <c r="AI27"/>
  <c r="AJ27"/>
  <c r="AK27"/>
  <c r="AL27"/>
  <c r="AH28"/>
  <c r="AI28"/>
  <c r="AJ28"/>
  <c r="AK28"/>
  <c r="AL28"/>
  <c r="AI25"/>
  <c r="AJ25"/>
  <c r="AK25"/>
  <c r="AL25"/>
  <c r="AM28"/>
  <c r="AM25"/>
  <c r="AG28"/>
  <c r="AG27"/>
  <c r="AG26"/>
  <c r="AG25"/>
  <c r="AA28"/>
  <c r="AA27"/>
  <c r="AA26"/>
  <c r="AA25"/>
  <c r="AA24" s="1"/>
  <c r="Z24"/>
  <c r="Y24"/>
  <c r="X24"/>
  <c r="W24"/>
  <c r="V24"/>
  <c r="U24"/>
  <c r="T24"/>
  <c r="S24"/>
  <c r="R24"/>
  <c r="Q24"/>
  <c r="P24"/>
  <c r="U28"/>
  <c r="U27"/>
  <c r="U26"/>
  <c r="U25"/>
  <c r="O28"/>
  <c r="O27"/>
  <c r="O26"/>
  <c r="O25"/>
  <c r="AY23"/>
  <c r="AX23"/>
  <c r="AW23"/>
  <c r="AV23"/>
  <c r="AU23"/>
  <c r="AT23"/>
  <c r="AS23"/>
  <c r="AM23"/>
  <c r="AL23"/>
  <c r="AK23"/>
  <c r="AJ23"/>
  <c r="AI23"/>
  <c r="AH23"/>
  <c r="AG23"/>
  <c r="AA23"/>
  <c r="U23"/>
  <c r="O23"/>
  <c r="AX19"/>
  <c r="AW19"/>
  <c r="AV19"/>
  <c r="AU19"/>
  <c r="AY19" s="1"/>
  <c r="AT19"/>
  <c r="AS19"/>
  <c r="AS18"/>
  <c r="AH19"/>
  <c r="AJ19"/>
  <c r="AK19"/>
  <c r="AL19"/>
  <c r="AI19"/>
  <c r="AG19"/>
  <c r="AG18"/>
  <c r="AA19"/>
  <c r="AA18"/>
  <c r="U19"/>
  <c r="O18"/>
  <c r="O19"/>
  <c r="AY17"/>
  <c r="AX17"/>
  <c r="AW17"/>
  <c r="AV17"/>
  <c r="AU17"/>
  <c r="AT17"/>
  <c r="AX16"/>
  <c r="AW16"/>
  <c r="AV16"/>
  <c r="AU16"/>
  <c r="AT16"/>
  <c r="AY16" s="1"/>
  <c r="AS17"/>
  <c r="AS16"/>
  <c r="AH16"/>
  <c r="AM16" s="1"/>
  <c r="AH17"/>
  <c r="AM17" s="1"/>
  <c r="AJ16"/>
  <c r="AK16"/>
  <c r="AL16"/>
  <c r="AJ17"/>
  <c r="AK17"/>
  <c r="AL17"/>
  <c r="AI17"/>
  <c r="AI16"/>
  <c r="AG17"/>
  <c r="AG16"/>
  <c r="AA17"/>
  <c r="AA16"/>
  <c r="U17"/>
  <c r="U16"/>
  <c r="O17"/>
  <c r="O16"/>
  <c r="AY14"/>
  <c r="AS14"/>
  <c r="AT14"/>
  <c r="AV14"/>
  <c r="AW14"/>
  <c r="AX14"/>
  <c r="AU14"/>
  <c r="AM14"/>
  <c r="AH14"/>
  <c r="AJ14"/>
  <c r="AK14"/>
  <c r="AL14"/>
  <c r="AI14"/>
  <c r="AG14"/>
  <c r="AA14"/>
  <c r="U14"/>
  <c r="O14"/>
  <c r="AU11"/>
  <c r="AV11"/>
  <c r="AW11"/>
  <c r="AX11"/>
  <c r="AU12"/>
  <c r="AV12"/>
  <c r="AW12"/>
  <c r="AX12"/>
  <c r="AY12"/>
  <c r="AY11"/>
  <c r="AT11"/>
  <c r="AT12"/>
  <c r="AS12"/>
  <c r="AS11"/>
  <c r="AM12"/>
  <c r="AM11"/>
  <c r="AH11"/>
  <c r="AH12"/>
  <c r="AJ11"/>
  <c r="AK11"/>
  <c r="AL11"/>
  <c r="AJ12"/>
  <c r="AK12"/>
  <c r="AL12"/>
  <c r="AI12"/>
  <c r="AI11"/>
  <c r="AG12"/>
  <c r="AG11"/>
  <c r="AA10"/>
  <c r="Z10"/>
  <c r="Y10"/>
  <c r="X10"/>
  <c r="W10"/>
  <c r="V10"/>
  <c r="AA12"/>
  <c r="AA11"/>
  <c r="Q10"/>
  <c r="R10"/>
  <c r="S10"/>
  <c r="T10"/>
  <c r="U10"/>
  <c r="U12"/>
  <c r="U11"/>
  <c r="P10"/>
  <c r="K10"/>
  <c r="L10"/>
  <c r="M10"/>
  <c r="N10"/>
  <c r="O10"/>
  <c r="O12"/>
  <c r="O11"/>
  <c r="K162" i="2"/>
  <c r="L162"/>
  <c r="M162"/>
  <c r="N162"/>
  <c r="O162"/>
  <c r="P162"/>
  <c r="J162"/>
  <c r="K159"/>
  <c r="L159"/>
  <c r="M159"/>
  <c r="N159"/>
  <c r="O159"/>
  <c r="P159"/>
  <c r="J159"/>
  <c r="K156"/>
  <c r="L156"/>
  <c r="M156"/>
  <c r="N156"/>
  <c r="O156"/>
  <c r="P156"/>
  <c r="J156"/>
  <c r="L145"/>
  <c r="M145"/>
  <c r="N145"/>
  <c r="O145"/>
  <c r="P145"/>
  <c r="K145"/>
  <c r="J145"/>
  <c r="K57"/>
  <c r="L57"/>
  <c r="M57"/>
  <c r="N57"/>
  <c r="O57"/>
  <c r="P57"/>
  <c r="Q57"/>
  <c r="Q12" i="1" s="1"/>
  <c r="R57" i="2"/>
  <c r="T12" i="1" s="1"/>
  <c r="S57" i="2"/>
  <c r="R12" i="1" s="1"/>
  <c r="T57" i="2"/>
  <c r="S12" i="1" s="1"/>
  <c r="U57" i="2"/>
  <c r="V57"/>
  <c r="V12" i="1" s="1"/>
  <c r="W57" i="2"/>
  <c r="W12" i="1" s="1"/>
  <c r="X57" i="2"/>
  <c r="Z12" i="1" s="1"/>
  <c r="Y57" i="2"/>
  <c r="X12" i="1" s="1"/>
  <c r="Z57" i="2"/>
  <c r="Y12" i="1" s="1"/>
  <c r="AA57" i="2"/>
  <c r="AB57"/>
  <c r="AB12" i="1" s="1"/>
  <c r="AC57" i="2"/>
  <c r="AC12" i="1" s="1"/>
  <c r="AD57" i="2"/>
  <c r="AF12" i="1" s="1"/>
  <c r="AE57" i="2"/>
  <c r="AD12" i="1" s="1"/>
  <c r="AF57" i="2"/>
  <c r="AE12" i="1" s="1"/>
  <c r="AG57" i="2"/>
  <c r="AH57"/>
  <c r="AH12" i="1" s="1"/>
  <c r="AI57" i="2"/>
  <c r="AI12" i="1" s="1"/>
  <c r="AJ57" i="2"/>
  <c r="AL12" i="1" s="1"/>
  <c r="AK57" i="2"/>
  <c r="AJ12" i="1" s="1"/>
  <c r="AL57" i="2"/>
  <c r="AK12" i="1" s="1"/>
  <c r="AM57" i="2"/>
  <c r="AN57"/>
  <c r="AN12" i="1" s="1"/>
  <c r="AO57" i="2"/>
  <c r="AO12" i="1" s="1"/>
  <c r="AP57" i="2"/>
  <c r="AR12" i="1" s="1"/>
  <c r="AQ57" i="2"/>
  <c r="AP12" i="1" s="1"/>
  <c r="AR57" i="2"/>
  <c r="AQ12" i="1" s="1"/>
  <c r="AS57" i="2"/>
  <c r="AT57"/>
  <c r="AT12" i="1" s="1"/>
  <c r="AU57" i="2"/>
  <c r="AU12" i="1" s="1"/>
  <c r="AV57" i="2"/>
  <c r="AX12" i="1" s="1"/>
  <c r="AW57" i="2"/>
  <c r="AV12" i="1" s="1"/>
  <c r="AX57" i="2"/>
  <c r="AW12" i="1" s="1"/>
  <c r="AY57" i="2"/>
  <c r="J57"/>
  <c r="K19"/>
  <c r="L19"/>
  <c r="M19"/>
  <c r="N19"/>
  <c r="O19"/>
  <c r="P19"/>
  <c r="Q19"/>
  <c r="R19"/>
  <c r="S19"/>
  <c r="T19"/>
  <c r="U19"/>
  <c r="W19"/>
  <c r="X19"/>
  <c r="Y19"/>
  <c r="Z19"/>
  <c r="AC19"/>
  <c r="AD19"/>
  <c r="AE19"/>
  <c r="AF19"/>
  <c r="AI19"/>
  <c r="AJ19"/>
  <c r="AK19"/>
  <c r="AL19"/>
  <c r="AN19"/>
  <c r="AO19"/>
  <c r="AP19"/>
  <c r="AQ19"/>
  <c r="AR19"/>
  <c r="AS19"/>
  <c r="AU19"/>
  <c r="AV19"/>
  <c r="AW19"/>
  <c r="AX19"/>
  <c r="J19"/>
  <c r="O161"/>
  <c r="O160"/>
  <c r="O152"/>
  <c r="O153"/>
  <c r="O154"/>
  <c r="O155"/>
  <c r="O150"/>
  <c r="O151"/>
  <c r="O148"/>
  <c r="O149"/>
  <c r="O147"/>
  <c r="O146"/>
  <c r="AT59"/>
  <c r="AU59"/>
  <c r="AV59"/>
  <c r="AW59"/>
  <c r="AX59"/>
  <c r="AY59"/>
  <c r="AU58"/>
  <c r="AV58"/>
  <c r="AY58" s="1"/>
  <c r="AW58"/>
  <c r="AX58"/>
  <c r="AT58"/>
  <c r="AH59"/>
  <c r="AI59"/>
  <c r="AJ59"/>
  <c r="AK59"/>
  <c r="AL59"/>
  <c r="AM59"/>
  <c r="AL58"/>
  <c r="AK58"/>
  <c r="AJ58"/>
  <c r="AI58"/>
  <c r="AH58"/>
  <c r="AM58" s="1"/>
  <c r="AG59"/>
  <c r="AG58"/>
  <c r="AA59"/>
  <c r="AA58"/>
  <c r="U59"/>
  <c r="U58"/>
  <c r="O59"/>
  <c r="O60"/>
  <c r="O61"/>
  <c r="O62"/>
  <c r="O63"/>
  <c r="O64"/>
  <c r="O65"/>
  <c r="O66"/>
  <c r="O67"/>
  <c r="O68"/>
  <c r="O69"/>
  <c r="O70"/>
  <c r="O71"/>
  <c r="O72"/>
  <c r="O73"/>
  <c r="O74"/>
  <c r="O75"/>
  <c r="O76"/>
  <c r="O77"/>
  <c r="O78"/>
  <c r="O79"/>
  <c r="O80"/>
  <c r="O81"/>
  <c r="O82"/>
  <c r="O83"/>
  <c r="O84"/>
  <c r="O85"/>
  <c r="O86"/>
  <c r="O87"/>
  <c r="O88"/>
  <c r="O89"/>
  <c r="O90"/>
  <c r="O91"/>
  <c r="O92"/>
  <c r="O93"/>
  <c r="O94"/>
  <c r="O95"/>
  <c r="O96"/>
  <c r="O97"/>
  <c r="O98"/>
  <c r="O99"/>
  <c r="O100"/>
  <c r="O101"/>
  <c r="O102"/>
  <c r="O103"/>
  <c r="O104"/>
  <c r="O105"/>
  <c r="O106"/>
  <c r="O107"/>
  <c r="O108"/>
  <c r="O109"/>
  <c r="O110"/>
  <c r="O111"/>
  <c r="O112"/>
  <c r="O113"/>
  <c r="O114"/>
  <c r="O115"/>
  <c r="O116"/>
  <c r="O117"/>
  <c r="O118"/>
  <c r="O119"/>
  <c r="O120"/>
  <c r="O121"/>
  <c r="O122"/>
  <c r="O123"/>
  <c r="O124"/>
  <c r="O125"/>
  <c r="O126"/>
  <c r="O127"/>
  <c r="O128"/>
  <c r="O129"/>
  <c r="O130"/>
  <c r="O131"/>
  <c r="O132"/>
  <c r="O133"/>
  <c r="O134"/>
  <c r="O135"/>
  <c r="O136"/>
  <c r="O137"/>
  <c r="O138"/>
  <c r="O139"/>
  <c r="O140"/>
  <c r="O141"/>
  <c r="O142"/>
  <c r="O143"/>
  <c r="O144"/>
  <c r="O58"/>
  <c r="AY54"/>
  <c r="AY56"/>
  <c r="AY55"/>
  <c r="AT55"/>
  <c r="AT56"/>
  <c r="AV55"/>
  <c r="AW55"/>
  <c r="AX55"/>
  <c r="AV56"/>
  <c r="AW56"/>
  <c r="AX56"/>
  <c r="AU56"/>
  <c r="AU55"/>
  <c r="AS56"/>
  <c r="AS55"/>
  <c r="AS54"/>
  <c r="AM56"/>
  <c r="AM55"/>
  <c r="AM54"/>
  <c r="AI55"/>
  <c r="AJ55"/>
  <c r="AK55"/>
  <c r="AL55"/>
  <c r="AI56"/>
  <c r="AJ56"/>
  <c r="AK56"/>
  <c r="AL56"/>
  <c r="AH56"/>
  <c r="AH55"/>
  <c r="AG55"/>
  <c r="AG56"/>
  <c r="AG54"/>
  <c r="AA55"/>
  <c r="AA56"/>
  <c r="Z54"/>
  <c r="Y54"/>
  <c r="X54"/>
  <c r="W54"/>
  <c r="V54"/>
  <c r="Q54"/>
  <c r="R54"/>
  <c r="S54"/>
  <c r="T54"/>
  <c r="U56"/>
  <c r="U55"/>
  <c r="P54"/>
  <c r="K54"/>
  <c r="L54"/>
  <c r="M54"/>
  <c r="N54"/>
  <c r="O56"/>
  <c r="O55"/>
  <c r="AT53"/>
  <c r="AU53"/>
  <c r="AV53"/>
  <c r="AW53"/>
  <c r="AX53"/>
  <c r="AY53"/>
  <c r="AT52"/>
  <c r="AU52"/>
  <c r="AV52"/>
  <c r="AW52"/>
  <c r="AX52"/>
  <c r="AY52"/>
  <c r="AT51"/>
  <c r="AU51"/>
  <c r="AV51"/>
  <c r="AW51"/>
  <c r="AX51"/>
  <c r="AY51"/>
  <c r="AT50"/>
  <c r="AU50"/>
  <c r="AV50"/>
  <c r="AW50"/>
  <c r="AX50"/>
  <c r="AY50"/>
  <c r="AT49"/>
  <c r="AU49"/>
  <c r="AV49"/>
  <c r="AW49"/>
  <c r="AX49"/>
  <c r="AY49"/>
  <c r="AT48"/>
  <c r="AU48"/>
  <c r="AV48"/>
  <c r="AW48"/>
  <c r="AX48"/>
  <c r="AY48"/>
  <c r="AT47"/>
  <c r="AY47" s="1"/>
  <c r="AU47"/>
  <c r="AV47"/>
  <c r="AW47"/>
  <c r="AX47"/>
  <c r="AT45"/>
  <c r="AU45"/>
  <c r="AV45"/>
  <c r="AW45"/>
  <c r="AX45"/>
  <c r="AY45"/>
  <c r="AT46"/>
  <c r="AU46"/>
  <c r="AV46"/>
  <c r="AW46"/>
  <c r="AY46" s="1"/>
  <c r="AX46"/>
  <c r="AT44"/>
  <c r="AU44"/>
  <c r="AV44"/>
  <c r="AW44"/>
  <c r="AX44"/>
  <c r="AY44"/>
  <c r="AY43"/>
  <c r="AT43"/>
  <c r="AV43"/>
  <c r="AW43"/>
  <c r="AX43"/>
  <c r="AU43"/>
  <c r="AH51"/>
  <c r="AI51"/>
  <c r="AJ51"/>
  <c r="AK51"/>
  <c r="AL51"/>
  <c r="AM51"/>
  <c r="AH52"/>
  <c r="AI52"/>
  <c r="AJ52"/>
  <c r="AK52"/>
  <c r="AL52"/>
  <c r="AM52"/>
  <c r="AH53"/>
  <c r="AI53"/>
  <c r="AJ53"/>
  <c r="AK53"/>
  <c r="AL53"/>
  <c r="AM53"/>
  <c r="AH50"/>
  <c r="AI50"/>
  <c r="AJ50"/>
  <c r="AK50"/>
  <c r="AL50"/>
  <c r="AM50"/>
  <c r="AH49"/>
  <c r="AI49"/>
  <c r="AJ49"/>
  <c r="AK49"/>
  <c r="AL49"/>
  <c r="AM49"/>
  <c r="AH46"/>
  <c r="AI46"/>
  <c r="AJ46"/>
  <c r="AK46"/>
  <c r="AL46"/>
  <c r="AM46"/>
  <c r="AH47"/>
  <c r="AM47" s="1"/>
  <c r="AI47"/>
  <c r="AJ47"/>
  <c r="AK47"/>
  <c r="AL47"/>
  <c r="AH45"/>
  <c r="AI45"/>
  <c r="AJ45"/>
  <c r="AK45"/>
  <c r="AL45"/>
  <c r="AM45"/>
  <c r="AM44"/>
  <c r="AM43"/>
  <c r="AH44"/>
  <c r="AI44"/>
  <c r="AJ44"/>
  <c r="AK44"/>
  <c r="AL44"/>
  <c r="AI43"/>
  <c r="AJ43"/>
  <c r="AK43"/>
  <c r="AL43"/>
  <c r="AH43"/>
  <c r="AG49"/>
  <c r="AG50"/>
  <c r="AG51"/>
  <c r="AG52"/>
  <c r="AG53"/>
  <c r="AG48"/>
  <c r="AG46"/>
  <c r="AG47"/>
  <c r="AG43"/>
  <c r="AG44"/>
  <c r="AG45"/>
  <c r="AF42"/>
  <c r="AE42"/>
  <c r="AD42"/>
  <c r="AC42"/>
  <c r="AB42"/>
  <c r="AA51"/>
  <c r="AA52"/>
  <c r="AA53"/>
  <c r="AA49"/>
  <c r="AA50"/>
  <c r="AA47"/>
  <c r="AA48"/>
  <c r="AA43"/>
  <c r="AA44"/>
  <c r="AA45"/>
  <c r="AA46"/>
  <c r="Z42"/>
  <c r="Y42"/>
  <c r="X42"/>
  <c r="W42"/>
  <c r="V42"/>
  <c r="T42"/>
  <c r="S42"/>
  <c r="R42"/>
  <c r="Q42"/>
  <c r="U42" s="1"/>
  <c r="P42"/>
  <c r="K42"/>
  <c r="O42" s="1"/>
  <c r="L42"/>
  <c r="M42"/>
  <c r="N42"/>
  <c r="U44"/>
  <c r="U43"/>
  <c r="O50"/>
  <c r="O51"/>
  <c r="O52"/>
  <c r="O53"/>
  <c r="O47"/>
  <c r="O48"/>
  <c r="O49"/>
  <c r="O44"/>
  <c r="O45"/>
  <c r="O46"/>
  <c r="O43"/>
  <c r="AY41"/>
  <c r="AY40"/>
  <c r="AY39"/>
  <c r="AY38"/>
  <c r="AY37"/>
  <c r="AU37"/>
  <c r="AV37"/>
  <c r="AW37"/>
  <c r="AX37"/>
  <c r="AT41"/>
  <c r="AU41"/>
  <c r="AV41"/>
  <c r="AW41"/>
  <c r="AX41"/>
  <c r="AT40"/>
  <c r="AU40"/>
  <c r="AV40"/>
  <c r="AW40"/>
  <c r="AX40"/>
  <c r="AT39"/>
  <c r="AU39"/>
  <c r="AV39"/>
  <c r="AW39"/>
  <c r="AX39"/>
  <c r="AT38"/>
  <c r="AV38"/>
  <c r="AW38"/>
  <c r="AX38"/>
  <c r="AU38"/>
  <c r="AH39"/>
  <c r="AI39"/>
  <c r="AI37" s="1"/>
  <c r="AJ39"/>
  <c r="AK39"/>
  <c r="AL39"/>
  <c r="AH40"/>
  <c r="AM40" s="1"/>
  <c r="AI40"/>
  <c r="AJ40"/>
  <c r="AK40"/>
  <c r="AK37" s="1"/>
  <c r="AL40"/>
  <c r="AH41"/>
  <c r="AM41" s="1"/>
  <c r="AI41"/>
  <c r="AJ41"/>
  <c r="AK41"/>
  <c r="AL41"/>
  <c r="AI38"/>
  <c r="AJ38"/>
  <c r="AM38" s="1"/>
  <c r="AK38"/>
  <c r="AL38"/>
  <c r="AM39"/>
  <c r="AG41"/>
  <c r="AG40"/>
  <c r="AG39"/>
  <c r="AG38"/>
  <c r="AA38"/>
  <c r="AA39"/>
  <c r="AA40"/>
  <c r="AA41"/>
  <c r="Z37"/>
  <c r="Y37"/>
  <c r="X37"/>
  <c r="W37"/>
  <c r="V37"/>
  <c r="U39"/>
  <c r="U40"/>
  <c r="U41"/>
  <c r="U38"/>
  <c r="T37"/>
  <c r="S37"/>
  <c r="R37"/>
  <c r="Q37"/>
  <c r="P37"/>
  <c r="O38"/>
  <c r="O39"/>
  <c r="O40"/>
  <c r="O41"/>
  <c r="O37"/>
  <c r="AU36"/>
  <c r="AV36"/>
  <c r="AW36"/>
  <c r="AX36"/>
  <c r="AT35"/>
  <c r="AU35"/>
  <c r="AV35"/>
  <c r="AW35"/>
  <c r="AX35"/>
  <c r="AY35"/>
  <c r="AT34"/>
  <c r="AU34"/>
  <c r="AV34"/>
  <c r="AW34"/>
  <c r="AX34"/>
  <c r="AY34"/>
  <c r="AT33"/>
  <c r="AU33"/>
  <c r="AV33"/>
  <c r="AW33"/>
  <c r="AX33"/>
  <c r="AY33"/>
  <c r="AT32"/>
  <c r="AU32"/>
  <c r="AV32"/>
  <c r="AW32"/>
  <c r="AX32"/>
  <c r="AY32"/>
  <c r="AT31"/>
  <c r="AU31"/>
  <c r="AV31"/>
  <c r="AW31"/>
  <c r="AX31"/>
  <c r="AY31"/>
  <c r="AT30"/>
  <c r="AU30"/>
  <c r="AV30"/>
  <c r="AW30"/>
  <c r="AX30"/>
  <c r="AY30"/>
  <c r="AT29"/>
  <c r="AU29"/>
  <c r="AV29"/>
  <c r="AW29"/>
  <c r="AX29"/>
  <c r="AY29"/>
  <c r="AT28"/>
  <c r="AU28"/>
  <c r="AV28"/>
  <c r="AW28"/>
  <c r="AX28"/>
  <c r="AY28"/>
  <c r="AT27"/>
  <c r="AU27"/>
  <c r="AV27"/>
  <c r="AW27"/>
  <c r="AX27"/>
  <c r="AY27"/>
  <c r="AT26"/>
  <c r="AU26"/>
  <c r="AV26"/>
  <c r="AW26"/>
  <c r="AX26"/>
  <c r="AY26"/>
  <c r="AT25"/>
  <c r="AU25"/>
  <c r="AV25"/>
  <c r="AW25"/>
  <c r="AX25"/>
  <c r="AY25"/>
  <c r="AT24"/>
  <c r="AU24"/>
  <c r="AV24"/>
  <c r="AW24"/>
  <c r="AX24"/>
  <c r="AY24"/>
  <c r="AT23"/>
  <c r="AU23"/>
  <c r="AV23"/>
  <c r="AW23"/>
  <c r="AX23"/>
  <c r="AY23"/>
  <c r="AT22"/>
  <c r="AU22"/>
  <c r="AV22"/>
  <c r="AY22" s="1"/>
  <c r="AW22"/>
  <c r="AX22"/>
  <c r="AY21"/>
  <c r="AV21"/>
  <c r="AW21"/>
  <c r="AX21"/>
  <c r="AT21"/>
  <c r="AU21"/>
  <c r="AH34"/>
  <c r="AM34" s="1"/>
  <c r="AI34"/>
  <c r="AJ34"/>
  <c r="AK34"/>
  <c r="AL34"/>
  <c r="AH35"/>
  <c r="AM35" s="1"/>
  <c r="AI35"/>
  <c r="AJ35"/>
  <c r="AK35"/>
  <c r="AL35"/>
  <c r="AH36"/>
  <c r="AM36" s="1"/>
  <c r="AI36"/>
  <c r="AJ36"/>
  <c r="AK36"/>
  <c r="AL36"/>
  <c r="AH33"/>
  <c r="AI33"/>
  <c r="AJ33"/>
  <c r="AK33"/>
  <c r="AL33"/>
  <c r="AM33"/>
  <c r="AH29"/>
  <c r="AM29" s="1"/>
  <c r="AI29"/>
  <c r="AJ29"/>
  <c r="AK29"/>
  <c r="AL29"/>
  <c r="AH30"/>
  <c r="AM30" s="1"/>
  <c r="AI30"/>
  <c r="AJ30"/>
  <c r="AK30"/>
  <c r="AL30"/>
  <c r="AH31"/>
  <c r="AM31" s="1"/>
  <c r="AI31"/>
  <c r="AJ31"/>
  <c r="AK31"/>
  <c r="AL31"/>
  <c r="AH32"/>
  <c r="AM32" s="1"/>
  <c r="AI32"/>
  <c r="AJ32"/>
  <c r="AK32"/>
  <c r="AL32"/>
  <c r="AH26"/>
  <c r="AM26" s="1"/>
  <c r="AI26"/>
  <c r="AJ26"/>
  <c r="AK26"/>
  <c r="AL26"/>
  <c r="AH27"/>
  <c r="AI27"/>
  <c r="AJ27"/>
  <c r="AM27" s="1"/>
  <c r="AK27"/>
  <c r="AL27"/>
  <c r="AH28"/>
  <c r="AM28" s="1"/>
  <c r="AI28"/>
  <c r="AJ28"/>
  <c r="AK28"/>
  <c r="AL28"/>
  <c r="AH25"/>
  <c r="AI25"/>
  <c r="AJ25"/>
  <c r="AK25"/>
  <c r="AL25"/>
  <c r="AM25"/>
  <c r="AH24"/>
  <c r="AI24"/>
  <c r="AJ24"/>
  <c r="AK24"/>
  <c r="AL24"/>
  <c r="AM24"/>
  <c r="AH23"/>
  <c r="AI23"/>
  <c r="AJ23"/>
  <c r="AK23"/>
  <c r="AL23"/>
  <c r="AM23"/>
  <c r="AH22"/>
  <c r="AI22"/>
  <c r="AJ22"/>
  <c r="AK22"/>
  <c r="AL22"/>
  <c r="AM22"/>
  <c r="AM21"/>
  <c r="AI21"/>
  <c r="AJ21"/>
  <c r="AK21"/>
  <c r="AL21"/>
  <c r="AH21"/>
  <c r="AG22"/>
  <c r="AG23"/>
  <c r="AG24"/>
  <c r="AG25"/>
  <c r="AG26"/>
  <c r="AG27"/>
  <c r="AG28"/>
  <c r="AG29"/>
  <c r="AG30"/>
  <c r="AG31"/>
  <c r="AG32"/>
  <c r="AG33"/>
  <c r="AG34"/>
  <c r="AG35"/>
  <c r="AG36"/>
  <c r="AG21"/>
  <c r="AF20"/>
  <c r="AE20"/>
  <c r="AD20"/>
  <c r="AC20"/>
  <c r="AB20"/>
  <c r="AG20" s="1"/>
  <c r="AG19" s="1"/>
  <c r="Z20"/>
  <c r="Y20"/>
  <c r="X20"/>
  <c r="W20"/>
  <c r="V20"/>
  <c r="AA20" s="1"/>
  <c r="AA19" s="1"/>
  <c r="T20"/>
  <c r="S20"/>
  <c r="R20"/>
  <c r="Q20"/>
  <c r="P20"/>
  <c r="U20" s="1"/>
  <c r="AA36"/>
  <c r="AA35"/>
  <c r="AA34"/>
  <c r="AA32"/>
  <c r="AA33"/>
  <c r="AA27"/>
  <c r="AA28"/>
  <c r="AA29"/>
  <c r="AA30"/>
  <c r="AA31"/>
  <c r="AA26"/>
  <c r="AA25"/>
  <c r="AA24"/>
  <c r="AA23"/>
  <c r="AA22"/>
  <c r="AA21"/>
  <c r="U36"/>
  <c r="U35"/>
  <c r="U34"/>
  <c r="U33"/>
  <c r="U32"/>
  <c r="U31"/>
  <c r="U30"/>
  <c r="U29"/>
  <c r="U28"/>
  <c r="U27"/>
  <c r="U26"/>
  <c r="U25"/>
  <c r="U24"/>
  <c r="U23"/>
  <c r="U22"/>
  <c r="U21"/>
  <c r="O32"/>
  <c r="O33"/>
  <c r="O34"/>
  <c r="O35"/>
  <c r="O36"/>
  <c r="O27"/>
  <c r="O28"/>
  <c r="O29"/>
  <c r="O30"/>
  <c r="O31"/>
  <c r="O26"/>
  <c r="O24"/>
  <c r="O25"/>
  <c r="O22"/>
  <c r="O23"/>
  <c r="O20"/>
  <c r="O21"/>
  <c r="K20"/>
  <c r="L20"/>
  <c r="M20"/>
  <c r="N20"/>
  <c r="AT18"/>
  <c r="AU18"/>
  <c r="AV18"/>
  <c r="AW18"/>
  <c r="AX18"/>
  <c r="AY18"/>
  <c r="AT17"/>
  <c r="AU17"/>
  <c r="AV17"/>
  <c r="AW17"/>
  <c r="AX17"/>
  <c r="AY17"/>
  <c r="AT16"/>
  <c r="AU16"/>
  <c r="AU9" s="1"/>
  <c r="AV16"/>
  <c r="AW16"/>
  <c r="AX16"/>
  <c r="AY16"/>
  <c r="AT15"/>
  <c r="AY15" s="1"/>
  <c r="AU15"/>
  <c r="AV15"/>
  <c r="AW15"/>
  <c r="AX15"/>
  <c r="AT14"/>
  <c r="AU14"/>
  <c r="AV14"/>
  <c r="AW14"/>
  <c r="AX14"/>
  <c r="AY14"/>
  <c r="AT13"/>
  <c r="AU13"/>
  <c r="AV13"/>
  <c r="AW13"/>
  <c r="AX13"/>
  <c r="AY13"/>
  <c r="AT12"/>
  <c r="AU12"/>
  <c r="AV12"/>
  <c r="AW12"/>
  <c r="AX12"/>
  <c r="AY12"/>
  <c r="AT11"/>
  <c r="AU11"/>
  <c r="AV11"/>
  <c r="AW11"/>
  <c r="AX11"/>
  <c r="AY11"/>
  <c r="AU10"/>
  <c r="AV10"/>
  <c r="AY10" s="1"/>
  <c r="AW10"/>
  <c r="AX10"/>
  <c r="AT10"/>
  <c r="AR9"/>
  <c r="AQ9"/>
  <c r="AP9"/>
  <c r="AO9"/>
  <c r="AN9"/>
  <c r="AS9" s="1"/>
  <c r="AH18"/>
  <c r="AM18" s="1"/>
  <c r="AI18"/>
  <c r="AJ18"/>
  <c r="AK18"/>
  <c r="AL18"/>
  <c r="AL9" s="1"/>
  <c r="AH17"/>
  <c r="AI17"/>
  <c r="AJ17"/>
  <c r="AK17"/>
  <c r="AL17"/>
  <c r="AM17"/>
  <c r="AH16"/>
  <c r="AI16"/>
  <c r="AJ16"/>
  <c r="AK16"/>
  <c r="AL16"/>
  <c r="AM16"/>
  <c r="AH15"/>
  <c r="AI15"/>
  <c r="AJ15"/>
  <c r="AK15"/>
  <c r="AL15"/>
  <c r="AM15"/>
  <c r="AH14"/>
  <c r="AI14"/>
  <c r="AJ14"/>
  <c r="AK14"/>
  <c r="AL14"/>
  <c r="AM14"/>
  <c r="AH13"/>
  <c r="AI13"/>
  <c r="AJ13"/>
  <c r="AK13"/>
  <c r="AL13"/>
  <c r="AM13"/>
  <c r="AH12"/>
  <c r="AI12"/>
  <c r="AJ12"/>
  <c r="AK12"/>
  <c r="AL12"/>
  <c r="AM12"/>
  <c r="AH11"/>
  <c r="AI11"/>
  <c r="AJ11"/>
  <c r="AK11"/>
  <c r="AK9" s="1"/>
  <c r="AL11"/>
  <c r="AM11"/>
  <c r="AM10"/>
  <c r="AH10"/>
  <c r="AJ10"/>
  <c r="AK10"/>
  <c r="AL10"/>
  <c r="AI10"/>
  <c r="AG18"/>
  <c r="AG17"/>
  <c r="AG16"/>
  <c r="AG14"/>
  <c r="AG15"/>
  <c r="AG13"/>
  <c r="AG12"/>
  <c r="AG11"/>
  <c r="AG10"/>
  <c r="AF9"/>
  <c r="AE9"/>
  <c r="AD9"/>
  <c r="AC9"/>
  <c r="AB9"/>
  <c r="AG9" s="1"/>
  <c r="AA18"/>
  <c r="AA16"/>
  <c r="AA17"/>
  <c r="AA15"/>
  <c r="AA13"/>
  <c r="AA14"/>
  <c r="AA12"/>
  <c r="AA11"/>
  <c r="AA10"/>
  <c r="W9"/>
  <c r="X9"/>
  <c r="AA9" s="1"/>
  <c r="Y9"/>
  <c r="Z9"/>
  <c r="V9"/>
  <c r="U18"/>
  <c r="U17"/>
  <c r="U16"/>
  <c r="U15"/>
  <c r="U14"/>
  <c r="U13"/>
  <c r="U12"/>
  <c r="U11"/>
  <c r="U10"/>
  <c r="Q9"/>
  <c r="R9"/>
  <c r="S9"/>
  <c r="T9"/>
  <c r="K9"/>
  <c r="O9" s="1"/>
  <c r="L9"/>
  <c r="M9"/>
  <c r="N9"/>
  <c r="P9"/>
  <c r="U9" s="1"/>
  <c r="O18"/>
  <c r="O17"/>
  <c r="O16"/>
  <c r="O15"/>
  <c r="O14"/>
  <c r="O13"/>
  <c r="O12"/>
  <c r="O10"/>
  <c r="O11"/>
  <c r="J9"/>
  <c r="AS12" i="1" l="1"/>
  <c r="AG12"/>
  <c r="U12"/>
  <c r="AY12"/>
  <c r="AM12"/>
  <c r="AA12"/>
  <c r="AT36" i="2"/>
  <c r="AY36" s="1"/>
  <c r="AB19"/>
  <c r="V19"/>
  <c r="AM9" i="4"/>
  <c r="AM19" i="3"/>
  <c r="AA54" i="2"/>
  <c r="U54"/>
  <c r="AM42"/>
  <c r="AG42"/>
  <c r="AA42"/>
  <c r="AL37"/>
  <c r="AJ37"/>
  <c r="AA37"/>
  <c r="U37"/>
  <c r="AW9"/>
  <c r="AX9"/>
  <c r="AT9"/>
  <c r="AV9"/>
  <c r="AH9"/>
  <c r="AI9"/>
  <c r="AJ9"/>
  <c r="AO74" i="1"/>
  <c r="AP74"/>
  <c r="AR74"/>
  <c r="AY95" i="5"/>
  <c r="AY91"/>
  <c r="AY87"/>
  <c r="AY83"/>
  <c r="AY79"/>
  <c r="AY75"/>
  <c r="AY71"/>
  <c r="AY67"/>
  <c r="AY59"/>
  <c r="AY55"/>
  <c r="AH46"/>
  <c r="AL44"/>
  <c r="AX44" s="1"/>
  <c r="AK44"/>
  <c r="AW44" s="1"/>
  <c r="AJ44"/>
  <c r="AV44" s="1"/>
  <c r="AI44"/>
  <c r="AU44" s="1"/>
  <c r="AH44"/>
  <c r="AL43"/>
  <c r="AX43" s="1"/>
  <c r="AK43"/>
  <c r="AW43" s="1"/>
  <c r="AJ43"/>
  <c r="AV43" s="1"/>
  <c r="AI43"/>
  <c r="AU43" s="1"/>
  <c r="AH43"/>
  <c r="AL42"/>
  <c r="AX42" s="1"/>
  <c r="AK42"/>
  <c r="AW42" s="1"/>
  <c r="AJ42"/>
  <c r="AV42" s="1"/>
  <c r="AI42"/>
  <c r="AU42" s="1"/>
  <c r="AH42"/>
  <c r="AL41"/>
  <c r="AX41" s="1"/>
  <c r="AK41"/>
  <c r="AW41"/>
  <c r="AJ41"/>
  <c r="AV41" s="1"/>
  <c r="AI41"/>
  <c r="AU41" s="1"/>
  <c r="AH41"/>
  <c r="AH39"/>
  <c r="AL27"/>
  <c r="AX27" s="1"/>
  <c r="AK27"/>
  <c r="AW27" s="1"/>
  <c r="AJ27"/>
  <c r="AV27" s="1"/>
  <c r="AI27"/>
  <c r="AU27" s="1"/>
  <c r="AH27"/>
  <c r="AL26"/>
  <c r="AX26" s="1"/>
  <c r="AK26"/>
  <c r="AW26" s="1"/>
  <c r="AJ26"/>
  <c r="AV26" s="1"/>
  <c r="AI26"/>
  <c r="AU26" s="1"/>
  <c r="AH26"/>
  <c r="AL24"/>
  <c r="AK24"/>
  <c r="AJ24"/>
  <c r="AI24"/>
  <c r="AH24"/>
  <c r="AL23"/>
  <c r="AK23"/>
  <c r="AJ23"/>
  <c r="AI23"/>
  <c r="AH23"/>
  <c r="AH20"/>
  <c r="AX119" i="4"/>
  <c r="AV119"/>
  <c r="AU119"/>
  <c r="AT119"/>
  <c r="AX118"/>
  <c r="AW118"/>
  <c r="AV118"/>
  <c r="AU118"/>
  <c r="AT118"/>
  <c r="AX117"/>
  <c r="AV117"/>
  <c r="AU117"/>
  <c r="AT117"/>
  <c r="AX116"/>
  <c r="AW116"/>
  <c r="AV116"/>
  <c r="AU116"/>
  <c r="AT116"/>
  <c r="AW115"/>
  <c r="AV115"/>
  <c r="AU115"/>
  <c r="AX114"/>
  <c r="AW114"/>
  <c r="AV114"/>
  <c r="AU114"/>
  <c r="AT114"/>
  <c r="AX113"/>
  <c r="AV113"/>
  <c r="AU113"/>
  <c r="AT113"/>
  <c r="AX112"/>
  <c r="AW112"/>
  <c r="AU112"/>
  <c r="AT112"/>
  <c r="AX111"/>
  <c r="AV111"/>
  <c r="AU111"/>
  <c r="AT111"/>
  <c r="AX110"/>
  <c r="AW110"/>
  <c r="AV110"/>
  <c r="AU110"/>
  <c r="AT110"/>
  <c r="AY110" s="1"/>
  <c r="AX109"/>
  <c r="AW109"/>
  <c r="AV109"/>
  <c r="AU109"/>
  <c r="AT109"/>
  <c r="AY109" s="1"/>
  <c r="AW108"/>
  <c r="AV108"/>
  <c r="AU108"/>
  <c r="AX107"/>
  <c r="AW107"/>
  <c r="AV107"/>
  <c r="AU107"/>
  <c r="AT107"/>
  <c r="AY107" s="1"/>
  <c r="AX106"/>
  <c r="AW106"/>
  <c r="AV106"/>
  <c r="AU106"/>
  <c r="AT106"/>
  <c r="AW105"/>
  <c r="AV105"/>
  <c r="AU105"/>
  <c r="AT105"/>
  <c r="AT95"/>
  <c r="AL88"/>
  <c r="AK88"/>
  <c r="AJ88"/>
  <c r="AI88"/>
  <c r="AH88"/>
  <c r="AH51"/>
  <c r="AH39"/>
  <c r="AH22"/>
  <c r="AT22" s="1"/>
  <c r="O21"/>
  <c r="N21"/>
  <c r="M21"/>
  <c r="L21"/>
  <c r="K21"/>
  <c r="J21"/>
  <c r="AW119"/>
  <c r="AW117"/>
  <c r="AX115"/>
  <c r="AT115"/>
  <c r="AY115" s="1"/>
  <c r="AW113"/>
  <c r="AV112"/>
  <c r="AW111"/>
  <c r="AX108"/>
  <c r="AT108"/>
  <c r="AX105"/>
  <c r="AH31"/>
  <c r="AM31" s="1"/>
  <c r="AH10"/>
  <c r="AT10" s="1"/>
  <c r="AX24" i="3"/>
  <c r="AW24"/>
  <c r="AW29" s="1"/>
  <c r="AH25"/>
  <c r="AJ54" i="2"/>
  <c r="AL48"/>
  <c r="AK48"/>
  <c r="AJ48"/>
  <c r="AI48"/>
  <c r="AH48"/>
  <c r="AH38"/>
  <c r="AT20"/>
  <c r="AT19" s="1"/>
  <c r="AU33" i="1"/>
  <c r="AI33"/>
  <c r="AM33" s="1"/>
  <c r="AY33" s="1"/>
  <c r="AC33"/>
  <c r="AG33" s="1"/>
  <c r="W33"/>
  <c r="AA33" s="1"/>
  <c r="Q33"/>
  <c r="U33" s="1"/>
  <c r="K33"/>
  <c r="O33" s="1"/>
  <c r="X37"/>
  <c r="AX54" i="2"/>
  <c r="AW54"/>
  <c r="AV54"/>
  <c r="AU54"/>
  <c r="AT54"/>
  <c r="AX42"/>
  <c r="AW42"/>
  <c r="AV42"/>
  <c r="AU42"/>
  <c r="AT42"/>
  <c r="AT37"/>
  <c r="AX20"/>
  <c r="AW20"/>
  <c r="AV20"/>
  <c r="AU20"/>
  <c r="AE37" i="1"/>
  <c r="AD37"/>
  <c r="AM48" i="2"/>
  <c r="O157"/>
  <c r="O158"/>
  <c r="O163"/>
  <c r="O164"/>
  <c r="O165"/>
  <c r="O166"/>
  <c r="O167"/>
  <c r="O168"/>
  <c r="O169"/>
  <c r="O170"/>
  <c r="O171"/>
  <c r="O172"/>
  <c r="O173"/>
  <c r="O174"/>
  <c r="O175"/>
  <c r="O176"/>
  <c r="O177"/>
  <c r="O178"/>
  <c r="O179"/>
  <c r="O180"/>
  <c r="O181"/>
  <c r="O182"/>
  <c r="O183"/>
  <c r="O184"/>
  <c r="L13" i="1"/>
  <c r="K13"/>
  <c r="J16"/>
  <c r="J15"/>
  <c r="O15" s="1"/>
  <c r="J14"/>
  <c r="O14" s="1"/>
  <c r="J12"/>
  <c r="O12" s="1"/>
  <c r="J23"/>
  <c r="AH23" s="1"/>
  <c r="AT10" i="3"/>
  <c r="J45" i="5"/>
  <c r="J40"/>
  <c r="J36"/>
  <c r="J34"/>
  <c r="J28"/>
  <c r="J25"/>
  <c r="J21"/>
  <c r="J11" s="1"/>
  <c r="J18"/>
  <c r="J12"/>
  <c r="J8"/>
  <c r="J104" i="4"/>
  <c r="J99"/>
  <c r="J94"/>
  <c r="J87"/>
  <c r="J85"/>
  <c r="J55"/>
  <c r="J50"/>
  <c r="J38"/>
  <c r="J30"/>
  <c r="J20" s="1"/>
  <c r="J9"/>
  <c r="J24" i="3"/>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J22"/>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J20"/>
  <c r="J18"/>
  <c r="J15"/>
  <c r="AX13"/>
  <c r="AW13"/>
  <c r="AV13"/>
  <c r="AU13"/>
  <c r="AT13"/>
  <c r="AS13"/>
  <c r="AR13"/>
  <c r="AQ13"/>
  <c r="AQ9" s="1"/>
  <c r="AP13"/>
  <c r="AO13"/>
  <c r="AN13"/>
  <c r="AM13"/>
  <c r="AL13"/>
  <c r="AK13"/>
  <c r="AJ13"/>
  <c r="AI13"/>
  <c r="AH13"/>
  <c r="AG13"/>
  <c r="AF13"/>
  <c r="AE13"/>
  <c r="AD13"/>
  <c r="AC13"/>
  <c r="AB13"/>
  <c r="AA13"/>
  <c r="Z13"/>
  <c r="Y13"/>
  <c r="X13"/>
  <c r="W13"/>
  <c r="V13"/>
  <c r="U13"/>
  <c r="T13"/>
  <c r="S13"/>
  <c r="S9" s="1"/>
  <c r="S29" s="1"/>
  <c r="R13"/>
  <c r="Q13"/>
  <c r="P13"/>
  <c r="O13"/>
  <c r="N13"/>
  <c r="M13"/>
  <c r="L13"/>
  <c r="K13"/>
  <c r="J13"/>
  <c r="AY13"/>
  <c r="AX10"/>
  <c r="AW10"/>
  <c r="AV10"/>
  <c r="AU10"/>
  <c r="AS10"/>
  <c r="AR10"/>
  <c r="AR9" s="1"/>
  <c r="AQ10"/>
  <c r="AP10"/>
  <c r="AO10"/>
  <c r="AN10"/>
  <c r="AN9" s="1"/>
  <c r="AM10"/>
  <c r="AL10"/>
  <c r="AK10"/>
  <c r="AJ10"/>
  <c r="AI10"/>
  <c r="AH10"/>
  <c r="AG10"/>
  <c r="AF10"/>
  <c r="AE10"/>
  <c r="AD10"/>
  <c r="AC10"/>
  <c r="AB10"/>
  <c r="L9"/>
  <c r="J10"/>
  <c r="AY10"/>
  <c r="J20" i="2"/>
  <c r="K37"/>
  <c r="L37"/>
  <c r="M37"/>
  <c r="N37"/>
  <c r="AB37"/>
  <c r="AC37"/>
  <c r="AD37"/>
  <c r="AE37"/>
  <c r="AF37"/>
  <c r="AN37"/>
  <c r="AO37"/>
  <c r="AP37"/>
  <c r="AQ37"/>
  <c r="AR37"/>
  <c r="AS37"/>
  <c r="J37"/>
  <c r="J42"/>
  <c r="AB54"/>
  <c r="AC54"/>
  <c r="AD54"/>
  <c r="AE54"/>
  <c r="AF54"/>
  <c r="AN54"/>
  <c r="AO54"/>
  <c r="AP54"/>
  <c r="AQ54"/>
  <c r="AR54"/>
  <c r="J54"/>
  <c r="O54" s="1"/>
  <c r="AS20"/>
  <c r="AR20"/>
  <c r="AQ20"/>
  <c r="AP20"/>
  <c r="AO20"/>
  <c r="AN20"/>
  <c r="J73" i="1"/>
  <c r="AS40" i="5"/>
  <c r="AR40"/>
  <c r="AQ40"/>
  <c r="AP40"/>
  <c r="AO40"/>
  <c r="AN40"/>
  <c r="AG40"/>
  <c r="AF40"/>
  <c r="AE40"/>
  <c r="AD40"/>
  <c r="AC40"/>
  <c r="AB40"/>
  <c r="AA40"/>
  <c r="Z40"/>
  <c r="Y40"/>
  <c r="X40"/>
  <c r="W40"/>
  <c r="V40"/>
  <c r="U40"/>
  <c r="T40"/>
  <c r="S40"/>
  <c r="R40"/>
  <c r="Q40"/>
  <c r="P40"/>
  <c r="O40"/>
  <c r="N40"/>
  <c r="M40"/>
  <c r="AK40" s="1"/>
  <c r="AW40" s="1"/>
  <c r="L40"/>
  <c r="AJ40" s="1"/>
  <c r="K40"/>
  <c r="AS36"/>
  <c r="AR36"/>
  <c r="AQ36"/>
  <c r="AP36"/>
  <c r="AO36"/>
  <c r="AN36"/>
  <c r="AG36"/>
  <c r="AF36"/>
  <c r="AE36"/>
  <c r="AD36"/>
  <c r="AC36"/>
  <c r="AB36"/>
  <c r="AA36"/>
  <c r="Z36"/>
  <c r="Y36"/>
  <c r="X36"/>
  <c r="W36"/>
  <c r="V36"/>
  <c r="U36"/>
  <c r="T36"/>
  <c r="S36"/>
  <c r="R36"/>
  <c r="AJ36" s="1"/>
  <c r="AV36" s="1"/>
  <c r="Q36"/>
  <c r="P36"/>
  <c r="O36"/>
  <c r="N36"/>
  <c r="M36"/>
  <c r="L36"/>
  <c r="K36"/>
  <c r="AS34"/>
  <c r="AR34"/>
  <c r="AQ34"/>
  <c r="AP34"/>
  <c r="AO34"/>
  <c r="AN34"/>
  <c r="AG34"/>
  <c r="AF34"/>
  <c r="AE34"/>
  <c r="AD34"/>
  <c r="AC34"/>
  <c r="AB34"/>
  <c r="AA34"/>
  <c r="Z34"/>
  <c r="Y34"/>
  <c r="X34"/>
  <c r="W34"/>
  <c r="V34"/>
  <c r="U34"/>
  <c r="T34"/>
  <c r="S34"/>
  <c r="R34"/>
  <c r="Q34"/>
  <c r="P34"/>
  <c r="O34"/>
  <c r="AM34" s="1"/>
  <c r="N34"/>
  <c r="M34"/>
  <c r="L34"/>
  <c r="AJ34" s="1"/>
  <c r="AV34" s="1"/>
  <c r="K34"/>
  <c r="AI34" s="1"/>
  <c r="AU34" s="1"/>
  <c r="AS28"/>
  <c r="AR28"/>
  <c r="AQ28"/>
  <c r="AP28"/>
  <c r="AO28"/>
  <c r="AN28"/>
  <c r="AG28"/>
  <c r="AF28"/>
  <c r="AL28" s="1"/>
  <c r="AE28"/>
  <c r="AD28"/>
  <c r="AC28"/>
  <c r="AB28"/>
  <c r="AA28"/>
  <c r="Z28"/>
  <c r="Y28"/>
  <c r="X28"/>
  <c r="W28"/>
  <c r="V28"/>
  <c r="U28"/>
  <c r="T28"/>
  <c r="S28"/>
  <c r="R28"/>
  <c r="Q28"/>
  <c r="P28"/>
  <c r="O28"/>
  <c r="N28"/>
  <c r="M28"/>
  <c r="L28"/>
  <c r="AJ28" s="1"/>
  <c r="AV28" s="1"/>
  <c r="K28"/>
  <c r="AS25"/>
  <c r="AR25"/>
  <c r="AQ25"/>
  <c r="AP25"/>
  <c r="AO25"/>
  <c r="AN25"/>
  <c r="AG25"/>
  <c r="AF25"/>
  <c r="AE25"/>
  <c r="AD25"/>
  <c r="AC25"/>
  <c r="AB25"/>
  <c r="AA25"/>
  <c r="Z25"/>
  <c r="Y25"/>
  <c r="X25"/>
  <c r="W25"/>
  <c r="V25"/>
  <c r="U25"/>
  <c r="T25"/>
  <c r="S25"/>
  <c r="R25"/>
  <c r="Q25"/>
  <c r="P25"/>
  <c r="AS21"/>
  <c r="AR21"/>
  <c r="AR11" s="1"/>
  <c r="AR98" s="1"/>
  <c r="AQ74" i="1" s="1"/>
  <c r="AQ21" i="5"/>
  <c r="AP21"/>
  <c r="AO21"/>
  <c r="AN21"/>
  <c r="AG21"/>
  <c r="AF21"/>
  <c r="AE21"/>
  <c r="AD21"/>
  <c r="AC21"/>
  <c r="AB21"/>
  <c r="AA21"/>
  <c r="Z21"/>
  <c r="Y21"/>
  <c r="X21"/>
  <c r="W21"/>
  <c r="V21"/>
  <c r="U21"/>
  <c r="T21"/>
  <c r="S21"/>
  <c r="R21"/>
  <c r="AJ21" s="1"/>
  <c r="AV21" s="1"/>
  <c r="Q21"/>
  <c r="P21"/>
  <c r="O21"/>
  <c r="N21"/>
  <c r="M21"/>
  <c r="L21"/>
  <c r="K21"/>
  <c r="AI21" s="1"/>
  <c r="AU21" s="1"/>
  <c r="AS18"/>
  <c r="AR18"/>
  <c r="AQ18"/>
  <c r="AP18"/>
  <c r="AO18"/>
  <c r="AN18"/>
  <c r="AG18"/>
  <c r="AF18"/>
  <c r="AE18"/>
  <c r="AD18"/>
  <c r="AC18"/>
  <c r="AB18"/>
  <c r="AA18"/>
  <c r="Z18"/>
  <c r="Y18"/>
  <c r="X18"/>
  <c r="W18"/>
  <c r="V18"/>
  <c r="U18"/>
  <c r="T18"/>
  <c r="S18"/>
  <c r="R18"/>
  <c r="Q18"/>
  <c r="P18"/>
  <c r="O18"/>
  <c r="N18"/>
  <c r="M18"/>
  <c r="L18"/>
  <c r="K18"/>
  <c r="AS12"/>
  <c r="AR12"/>
  <c r="AQ12"/>
  <c r="AP12"/>
  <c r="AO12"/>
  <c r="AN12"/>
  <c r="AG12"/>
  <c r="AF12"/>
  <c r="AE12"/>
  <c r="AD12"/>
  <c r="AC12"/>
  <c r="AB12"/>
  <c r="AB11" s="1"/>
  <c r="AA12"/>
  <c r="Z12"/>
  <c r="Y12"/>
  <c r="X12"/>
  <c r="W12"/>
  <c r="V12"/>
  <c r="U12"/>
  <c r="T12"/>
  <c r="S12"/>
  <c r="R12"/>
  <c r="Q12"/>
  <c r="P12"/>
  <c r="O12"/>
  <c r="N12"/>
  <c r="M12"/>
  <c r="L12"/>
  <c r="K12"/>
  <c r="AS8"/>
  <c r="AR8"/>
  <c r="AQ8"/>
  <c r="AP8"/>
  <c r="AO8"/>
  <c r="AG8"/>
  <c r="AF8"/>
  <c r="AE8"/>
  <c r="AD8"/>
  <c r="AC8"/>
  <c r="AB8"/>
  <c r="AA8"/>
  <c r="Z8"/>
  <c r="Y8"/>
  <c r="X8"/>
  <c r="W8"/>
  <c r="V8"/>
  <c r="U8"/>
  <c r="T8"/>
  <c r="S8"/>
  <c r="R8"/>
  <c r="Q8"/>
  <c r="P8"/>
  <c r="O8"/>
  <c r="N8"/>
  <c r="M8"/>
  <c r="L8"/>
  <c r="K8"/>
  <c r="AS104" i="4"/>
  <c r="AR104"/>
  <c r="AQ104"/>
  <c r="AP104"/>
  <c r="AO104"/>
  <c r="AN104"/>
  <c r="AG104"/>
  <c r="AF104"/>
  <c r="AE104"/>
  <c r="AD104"/>
  <c r="AC104"/>
  <c r="AB104"/>
  <c r="AA104"/>
  <c r="Z104"/>
  <c r="Y104"/>
  <c r="X104"/>
  <c r="W104"/>
  <c r="V104"/>
  <c r="U104"/>
  <c r="T104"/>
  <c r="S104"/>
  <c r="R104"/>
  <c r="Q104"/>
  <c r="P104"/>
  <c r="O104"/>
  <c r="N104"/>
  <c r="AL104" s="1"/>
  <c r="M104"/>
  <c r="AK104" s="1"/>
  <c r="L104"/>
  <c r="K104"/>
  <c r="AS99"/>
  <c r="AR99"/>
  <c r="AQ99"/>
  <c r="AP99"/>
  <c r="AO99"/>
  <c r="AN99"/>
  <c r="AG99"/>
  <c r="AF99"/>
  <c r="AE99"/>
  <c r="AD99"/>
  <c r="AC99"/>
  <c r="AB99"/>
  <c r="AA99"/>
  <c r="Z99"/>
  <c r="Y99"/>
  <c r="X99"/>
  <c r="W99"/>
  <c r="V99"/>
  <c r="U99"/>
  <c r="T99"/>
  <c r="S99"/>
  <c r="R99"/>
  <c r="Q99"/>
  <c r="P99"/>
  <c r="O99"/>
  <c r="N99"/>
  <c r="M99"/>
  <c r="L99"/>
  <c r="AV99" s="1"/>
  <c r="K99"/>
  <c r="AS94"/>
  <c r="AR94"/>
  <c r="AQ94"/>
  <c r="AP94"/>
  <c r="AO94"/>
  <c r="AN94"/>
  <c r="AG94"/>
  <c r="AF94"/>
  <c r="AE94"/>
  <c r="AD94"/>
  <c r="AC94"/>
  <c r="AB94"/>
  <c r="AA94"/>
  <c r="Z94"/>
  <c r="Y94"/>
  <c r="X94"/>
  <c r="W94"/>
  <c r="V94"/>
  <c r="U94"/>
  <c r="T94"/>
  <c r="S94"/>
  <c r="R94"/>
  <c r="Q94"/>
  <c r="P94"/>
  <c r="O94"/>
  <c r="N94"/>
  <c r="M94"/>
  <c r="AK94" s="1"/>
  <c r="L94"/>
  <c r="AJ94" s="1"/>
  <c r="K94"/>
  <c r="AS87"/>
  <c r="AR87"/>
  <c r="AQ87"/>
  <c r="AP87"/>
  <c r="AO87"/>
  <c r="AN87"/>
  <c r="AG87"/>
  <c r="AF87"/>
  <c r="AE87"/>
  <c r="AD87"/>
  <c r="AC87"/>
  <c r="AB87"/>
  <c r="AA87"/>
  <c r="Z87"/>
  <c r="Y87"/>
  <c r="X87"/>
  <c r="W87"/>
  <c r="V87"/>
  <c r="U87"/>
  <c r="T87"/>
  <c r="S87"/>
  <c r="R87"/>
  <c r="Q87"/>
  <c r="P87"/>
  <c r="O87"/>
  <c r="N87"/>
  <c r="M87"/>
  <c r="L87"/>
  <c r="K87"/>
  <c r="AS85"/>
  <c r="AR85"/>
  <c r="AQ85"/>
  <c r="AP85"/>
  <c r="AO85"/>
  <c r="AN85"/>
  <c r="AG85"/>
  <c r="AF85"/>
  <c r="AE85"/>
  <c r="AD85"/>
  <c r="AC85"/>
  <c r="AB85"/>
  <c r="AA85"/>
  <c r="Z85"/>
  <c r="Y85"/>
  <c r="X85"/>
  <c r="W85"/>
  <c r="V85"/>
  <c r="U85"/>
  <c r="AM85" s="1"/>
  <c r="T85"/>
  <c r="S85"/>
  <c r="R85"/>
  <c r="Q85"/>
  <c r="P85"/>
  <c r="O85"/>
  <c r="N85"/>
  <c r="M85"/>
  <c r="AK85" s="1"/>
  <c r="AW85" s="1"/>
  <c r="L85"/>
  <c r="K85"/>
  <c r="AS55"/>
  <c r="AR55"/>
  <c r="AQ55"/>
  <c r="AP55"/>
  <c r="AO55"/>
  <c r="AN55"/>
  <c r="AG55"/>
  <c r="AF55"/>
  <c r="AE55"/>
  <c r="AD55"/>
  <c r="AC55"/>
  <c r="AB55"/>
  <c r="AA55"/>
  <c r="Z55"/>
  <c r="Y55"/>
  <c r="X55"/>
  <c r="W55"/>
  <c r="V55"/>
  <c r="U55"/>
  <c r="T55"/>
  <c r="S55"/>
  <c r="R55"/>
  <c r="Q55"/>
  <c r="P55"/>
  <c r="O55"/>
  <c r="N55"/>
  <c r="AL55" s="1"/>
  <c r="M55"/>
  <c r="L55"/>
  <c r="K55"/>
  <c r="AS50"/>
  <c r="AR50"/>
  <c r="AQ50"/>
  <c r="AP50"/>
  <c r="AO50"/>
  <c r="AN50"/>
  <c r="AG50"/>
  <c r="AF50"/>
  <c r="AE50"/>
  <c r="AD50"/>
  <c r="AC50"/>
  <c r="AB50"/>
  <c r="AA50"/>
  <c r="Z50"/>
  <c r="Y50"/>
  <c r="X50"/>
  <c r="W50"/>
  <c r="V50"/>
  <c r="U50"/>
  <c r="T50"/>
  <c r="S50"/>
  <c r="R50"/>
  <c r="Q50"/>
  <c r="P50"/>
  <c r="O50"/>
  <c r="N50"/>
  <c r="M50"/>
  <c r="L50"/>
  <c r="K50"/>
  <c r="AS38"/>
  <c r="AR38"/>
  <c r="AQ38"/>
  <c r="AP38"/>
  <c r="AO38"/>
  <c r="AN38"/>
  <c r="AG38"/>
  <c r="AF38"/>
  <c r="AE38"/>
  <c r="AD38"/>
  <c r="AC38"/>
  <c r="AB38"/>
  <c r="AA38"/>
  <c r="Z38"/>
  <c r="Y38"/>
  <c r="X38"/>
  <c r="W38"/>
  <c r="V38"/>
  <c r="U38"/>
  <c r="T38"/>
  <c r="S38"/>
  <c r="R38"/>
  <c r="Q38"/>
  <c r="P38"/>
  <c r="O38"/>
  <c r="N38"/>
  <c r="M38"/>
  <c r="L38"/>
  <c r="K38"/>
  <c r="AS30"/>
  <c r="AR30"/>
  <c r="AQ30"/>
  <c r="AP30"/>
  <c r="AO30"/>
  <c r="AN30"/>
  <c r="AL30"/>
  <c r="AK30"/>
  <c r="AJ30"/>
  <c r="AI30"/>
  <c r="AG30"/>
  <c r="AF30"/>
  <c r="AE30"/>
  <c r="AD30"/>
  <c r="AC30"/>
  <c r="AB30"/>
  <c r="AA30"/>
  <c r="Z30"/>
  <c r="Y30"/>
  <c r="X30"/>
  <c r="W30"/>
  <c r="V30"/>
  <c r="U30"/>
  <c r="T30"/>
  <c r="S30"/>
  <c r="R30"/>
  <c r="Q30"/>
  <c r="P30"/>
  <c r="O30"/>
  <c r="N30"/>
  <c r="M30"/>
  <c r="L30"/>
  <c r="K30"/>
  <c r="AP120"/>
  <c r="AN21"/>
  <c r="AL21"/>
  <c r="AK21"/>
  <c r="AW21" s="1"/>
  <c r="AG21"/>
  <c r="AF21"/>
  <c r="AE21"/>
  <c r="AD21"/>
  <c r="AC21"/>
  <c r="AB21"/>
  <c r="AA21"/>
  <c r="Z21"/>
  <c r="Y21"/>
  <c r="Y20" s="1"/>
  <c r="X21"/>
  <c r="W21"/>
  <c r="V21"/>
  <c r="U21"/>
  <c r="T21"/>
  <c r="S21"/>
  <c r="R21"/>
  <c r="Q21"/>
  <c r="P21"/>
  <c r="AR19"/>
  <c r="AR18"/>
  <c r="AR17"/>
  <c r="AS9"/>
  <c r="AQ9"/>
  <c r="AP9"/>
  <c r="AO9"/>
  <c r="AN9"/>
  <c r="AG9"/>
  <c r="AF9"/>
  <c r="AE9"/>
  <c r="AD9"/>
  <c r="AC9"/>
  <c r="AB9"/>
  <c r="AA9"/>
  <c r="Z9"/>
  <c r="Y9"/>
  <c r="X9"/>
  <c r="W9"/>
  <c r="V9"/>
  <c r="U9"/>
  <c r="T9"/>
  <c r="S9"/>
  <c r="R9"/>
  <c r="Q9"/>
  <c r="P9"/>
  <c r="O9"/>
  <c r="N9"/>
  <c r="M9"/>
  <c r="L9"/>
  <c r="K9"/>
  <c r="AX18" i="3"/>
  <c r="AW18"/>
  <c r="AV18"/>
  <c r="AU18"/>
  <c r="AT18"/>
  <c r="AY15"/>
  <c r="AX15"/>
  <c r="AW15"/>
  <c r="AV15"/>
  <c r="AU15"/>
  <c r="AT15"/>
  <c r="AI18"/>
  <c r="AJ18"/>
  <c r="AK18"/>
  <c r="AL18"/>
  <c r="AH18"/>
  <c r="AI15"/>
  <c r="AJ15"/>
  <c r="AK15"/>
  <c r="AL15"/>
  <c r="AM15"/>
  <c r="AH15"/>
  <c r="AC24"/>
  <c r="AD24"/>
  <c r="AE24"/>
  <c r="AF24"/>
  <c r="AG24"/>
  <c r="AB24"/>
  <c r="AC15"/>
  <c r="AD15"/>
  <c r="AE15"/>
  <c r="AF15"/>
  <c r="AB15"/>
  <c r="W15"/>
  <c r="X15"/>
  <c r="Y15"/>
  <c r="Z15"/>
  <c r="AA15"/>
  <c r="V15"/>
  <c r="V9"/>
  <c r="V29" s="1"/>
  <c r="Q18"/>
  <c r="R18"/>
  <c r="S18"/>
  <c r="T18"/>
  <c r="T9" s="1"/>
  <c r="T29" s="1"/>
  <c r="P18"/>
  <c r="Q15"/>
  <c r="R15"/>
  <c r="S15"/>
  <c r="T15"/>
  <c r="U15"/>
  <c r="P15"/>
  <c r="K24"/>
  <c r="L24"/>
  <c r="M24"/>
  <c r="N24"/>
  <c r="O24"/>
  <c r="K15"/>
  <c r="L15"/>
  <c r="M15"/>
  <c r="N15"/>
  <c r="N9" s="1"/>
  <c r="O15"/>
  <c r="AT71" i="1"/>
  <c r="AB72"/>
  <c r="AG72" s="1"/>
  <c r="AB69"/>
  <c r="AG69"/>
  <c r="V72"/>
  <c r="AA72" s="1"/>
  <c r="V69"/>
  <c r="P72"/>
  <c r="P69"/>
  <c r="AH69" s="1"/>
  <c r="AM69" s="1"/>
  <c r="AY19"/>
  <c r="AT19"/>
  <c r="AH19"/>
  <c r="AM19" s="1"/>
  <c r="AG19"/>
  <c r="AA19"/>
  <c r="U19"/>
  <c r="O19"/>
  <c r="AH70"/>
  <c r="AM70" s="1"/>
  <c r="AG70"/>
  <c r="AA70"/>
  <c r="U70"/>
  <c r="O72"/>
  <c r="O70"/>
  <c r="O69"/>
  <c r="AN25"/>
  <c r="AS25" s="1"/>
  <c r="AK24"/>
  <c r="AK25"/>
  <c r="AK23"/>
  <c r="AB26"/>
  <c r="AG26" s="1"/>
  <c r="AB25"/>
  <c r="AG25" s="1"/>
  <c r="V26"/>
  <c r="AA26" s="1"/>
  <c r="V25"/>
  <c r="AA25" s="1"/>
  <c r="P26"/>
  <c r="U26" s="1"/>
  <c r="P25"/>
  <c r="U25" s="1"/>
  <c r="P24"/>
  <c r="U24" s="1"/>
  <c r="M26"/>
  <c r="AK26" s="1"/>
  <c r="AW26" s="1"/>
  <c r="J26"/>
  <c r="J25"/>
  <c r="O25" s="1"/>
  <c r="J24"/>
  <c r="O24" s="1"/>
  <c r="AB29"/>
  <c r="AG29" s="1"/>
  <c r="V29"/>
  <c r="P29"/>
  <c r="U29" s="1"/>
  <c r="J29"/>
  <c r="AB31"/>
  <c r="AG31"/>
  <c r="V31"/>
  <c r="AA31" s="1"/>
  <c r="P31"/>
  <c r="J31"/>
  <c r="AB30"/>
  <c r="AG30"/>
  <c r="V30"/>
  <c r="AA30" s="1"/>
  <c r="P30"/>
  <c r="U30"/>
  <c r="J30"/>
  <c r="AH30" s="1"/>
  <c r="AT30" s="1"/>
  <c r="AI34"/>
  <c r="AU34"/>
  <c r="AY34" s="1"/>
  <c r="AG34"/>
  <c r="AA34"/>
  <c r="U34"/>
  <c r="O34"/>
  <c r="AN22"/>
  <c r="AS22" s="1"/>
  <c r="AN20"/>
  <c r="AS20" s="1"/>
  <c r="AN21"/>
  <c r="AS21" s="1"/>
  <c r="AB21"/>
  <c r="AH21" s="1"/>
  <c r="AB22"/>
  <c r="AG22" s="1"/>
  <c r="O23"/>
  <c r="S11" i="5"/>
  <c r="W11"/>
  <c r="J13" i="1"/>
  <c r="J10"/>
  <c r="O10" s="1"/>
  <c r="U31"/>
  <c r="AI18" i="5"/>
  <c r="AU18" s="1"/>
  <c r="L20" i="4"/>
  <c r="AX28" i="5"/>
  <c r="AM34" i="1"/>
  <c r="O31"/>
  <c r="AA69"/>
  <c r="U72"/>
  <c r="AT72" s="1"/>
  <c r="AY72" s="1"/>
  <c r="AV94" i="4"/>
  <c r="AI50"/>
  <c r="AU50" s="1"/>
  <c r="AA29" i="1"/>
  <c r="P73"/>
  <c r="AL25" i="5"/>
  <c r="AX25" s="1"/>
  <c r="AK18"/>
  <c r="AW18" s="1"/>
  <c r="AH25"/>
  <c r="AT25" s="1"/>
  <c r="AY34"/>
  <c r="K11"/>
  <c r="AT70" i="1"/>
  <c r="AY70"/>
  <c r="N20" i="4"/>
  <c r="AW94"/>
  <c r="AA73" i="1" l="1"/>
  <c r="AH26"/>
  <c r="AM23"/>
  <c r="AT23"/>
  <c r="AY23" s="1"/>
  <c r="U69"/>
  <c r="AG73"/>
  <c r="AT46" i="5"/>
  <c r="AT45" s="1"/>
  <c r="AH45"/>
  <c r="AM46"/>
  <c r="AY51"/>
  <c r="AV45"/>
  <c r="AY48"/>
  <c r="AY52"/>
  <c r="AY56"/>
  <c r="AY60"/>
  <c r="AY64"/>
  <c r="AY68"/>
  <c r="AY72"/>
  <c r="AY76"/>
  <c r="AY80"/>
  <c r="AY84"/>
  <c r="AY88"/>
  <c r="AY92"/>
  <c r="AY96"/>
  <c r="AX45"/>
  <c r="AY50"/>
  <c r="AY54"/>
  <c r="AY58"/>
  <c r="AY62"/>
  <c r="AY66"/>
  <c r="AY70"/>
  <c r="AY74"/>
  <c r="AY78"/>
  <c r="AY82"/>
  <c r="AY86"/>
  <c r="AY90"/>
  <c r="AY94"/>
  <c r="AY47"/>
  <c r="AY63"/>
  <c r="AW45"/>
  <c r="AY49"/>
  <c r="AY53"/>
  <c r="AY57"/>
  <c r="AY61"/>
  <c r="AY65"/>
  <c r="AY69"/>
  <c r="AY73"/>
  <c r="AY77"/>
  <c r="AY81"/>
  <c r="AY85"/>
  <c r="AY89"/>
  <c r="AY93"/>
  <c r="AY97"/>
  <c r="AU45"/>
  <c r="AM45"/>
  <c r="AT41"/>
  <c r="AY41" s="1"/>
  <c r="AM41"/>
  <c r="AT44"/>
  <c r="AY44" s="1"/>
  <c r="AM44"/>
  <c r="AT43"/>
  <c r="AY43" s="1"/>
  <c r="AM43"/>
  <c r="AT42"/>
  <c r="AY42" s="1"/>
  <c r="AM42"/>
  <c r="AM38"/>
  <c r="AI36"/>
  <c r="AU36" s="1"/>
  <c r="AY39"/>
  <c r="AK36"/>
  <c r="AW36" s="1"/>
  <c r="AY38"/>
  <c r="AM39"/>
  <c r="AI28"/>
  <c r="AU28" s="1"/>
  <c r="AT26"/>
  <c r="AY26" s="1"/>
  <c r="AM26"/>
  <c r="AT27"/>
  <c r="AY27" s="1"/>
  <c r="AM27"/>
  <c r="M11"/>
  <c r="AM24"/>
  <c r="AY24"/>
  <c r="AL21"/>
  <c r="AX21" s="1"/>
  <c r="AM23"/>
  <c r="AY23"/>
  <c r="AM21"/>
  <c r="AY21" s="1"/>
  <c r="AJ18"/>
  <c r="AV18" s="1"/>
  <c r="AY20"/>
  <c r="AM20"/>
  <c r="AM18"/>
  <c r="AY18" s="1"/>
  <c r="AD11"/>
  <c r="AC11"/>
  <c r="AM16"/>
  <c r="AM15"/>
  <c r="AM14"/>
  <c r="AM17"/>
  <c r="AA11"/>
  <c r="AM12"/>
  <c r="AY12" s="1"/>
  <c r="AI8"/>
  <c r="AU8" s="1"/>
  <c r="AY10"/>
  <c r="AY105" i="4"/>
  <c r="AG21" i="1"/>
  <c r="AY111" i="4"/>
  <c r="AY112"/>
  <c r="AY113"/>
  <c r="AY114"/>
  <c r="AY116"/>
  <c r="AY119"/>
  <c r="AY108"/>
  <c r="AY106"/>
  <c r="AY117"/>
  <c r="AY118"/>
  <c r="AI104"/>
  <c r="AH104"/>
  <c r="AT104" s="1"/>
  <c r="AW104"/>
  <c r="AJ104"/>
  <c r="AV104" s="1"/>
  <c r="AL94"/>
  <c r="AY98"/>
  <c r="AI94"/>
  <c r="AU94" s="1"/>
  <c r="AY95"/>
  <c r="AY96"/>
  <c r="AY97"/>
  <c r="AM94"/>
  <c r="AH94"/>
  <c r="AM89"/>
  <c r="AM90"/>
  <c r="AY90"/>
  <c r="AT88"/>
  <c r="AY88" s="1"/>
  <c r="AM88"/>
  <c r="AY92"/>
  <c r="AM92"/>
  <c r="AY91"/>
  <c r="AM91"/>
  <c r="AY93"/>
  <c r="AM93"/>
  <c r="AY89"/>
  <c r="AM87"/>
  <c r="AY87" s="1"/>
  <c r="AJ87"/>
  <c r="AV87" s="1"/>
  <c r="AJ55"/>
  <c r="AV55" s="1"/>
  <c r="AT100"/>
  <c r="AY100" s="1"/>
  <c r="AM100"/>
  <c r="AH50"/>
  <c r="AT50" s="1"/>
  <c r="AT51"/>
  <c r="AM51"/>
  <c r="Q20"/>
  <c r="R20"/>
  <c r="R120" s="1"/>
  <c r="O20"/>
  <c r="AL50"/>
  <c r="AX50" s="1"/>
  <c r="AM43"/>
  <c r="AM47"/>
  <c r="AM42"/>
  <c r="AM46"/>
  <c r="AM41"/>
  <c r="AM45"/>
  <c r="AM48"/>
  <c r="AM49"/>
  <c r="AM40"/>
  <c r="AM44"/>
  <c r="AT39"/>
  <c r="AM39"/>
  <c r="AS20"/>
  <c r="AL38"/>
  <c r="S20"/>
  <c r="AA20"/>
  <c r="AD20"/>
  <c r="AD120" s="1"/>
  <c r="AH21"/>
  <c r="AT21" s="1"/>
  <c r="V20"/>
  <c r="AH22" i="1"/>
  <c r="AT20"/>
  <c r="AY20" s="1"/>
  <c r="Q120" i="4"/>
  <c r="AU24" i="3"/>
  <c r="AU29" s="1"/>
  <c r="AV24"/>
  <c r="AV29" s="1"/>
  <c r="AY18"/>
  <c r="AY9" s="1"/>
  <c r="AM18"/>
  <c r="AM9" s="1"/>
  <c r="U18"/>
  <c r="U9" s="1"/>
  <c r="U29" s="1"/>
  <c r="R9"/>
  <c r="R29" s="1"/>
  <c r="AX9"/>
  <c r="AG15"/>
  <c r="AB9"/>
  <c r="AI9"/>
  <c r="AI29" s="1"/>
  <c r="AE9"/>
  <c r="AE29" s="1"/>
  <c r="AA9"/>
  <c r="AA29" s="1"/>
  <c r="O9"/>
  <c r="O29" s="1"/>
  <c r="J9"/>
  <c r="O16" i="1"/>
  <c r="N13"/>
  <c r="AL54" i="2"/>
  <c r="K37" i="1"/>
  <c r="AH42" i="2"/>
  <c r="AL42"/>
  <c r="AJ42"/>
  <c r="AM37"/>
  <c r="AG37"/>
  <c r="AG185" s="1"/>
  <c r="AB37" i="1"/>
  <c r="AH37" i="2"/>
  <c r="AI20"/>
  <c r="AY9"/>
  <c r="AM9"/>
  <c r="AX38" i="4"/>
  <c r="W20"/>
  <c r="AH87"/>
  <c r="AX104"/>
  <c r="AJ12" i="5"/>
  <c r="AV12" s="1"/>
  <c r="L11"/>
  <c r="L98" s="1"/>
  <c r="AB98"/>
  <c r="AW9" i="3"/>
  <c r="AU9"/>
  <c r="AH40" i="5"/>
  <c r="J98"/>
  <c r="AM55" i="4"/>
  <c r="L120"/>
  <c r="O30" i="1"/>
  <c r="AM36" i="5"/>
  <c r="AH8"/>
  <c r="AR9" i="4"/>
  <c r="T20"/>
  <c r="T120" s="1"/>
  <c r="X20"/>
  <c r="X120" s="1"/>
  <c r="AK55"/>
  <c r="AJ85"/>
  <c r="AV85" s="1"/>
  <c r="AU99"/>
  <c r="AO120"/>
  <c r="AL8" i="5"/>
  <c r="AX8" s="1"/>
  <c r="W185" i="2"/>
  <c r="R37" i="1"/>
  <c r="AH12" i="5"/>
  <c r="AT12" s="1"/>
  <c r="AM20" i="2"/>
  <c r="AM19" s="1"/>
  <c r="AK42"/>
  <c r="AK38" i="4"/>
  <c r="AW38" s="1"/>
  <c r="AT22" i="1"/>
  <c r="U73"/>
  <c r="AT24" i="3"/>
  <c r="AT29" s="1"/>
  <c r="AM30" i="1"/>
  <c r="AY30" s="1"/>
  <c r="AH72"/>
  <c r="AM72" s="1"/>
  <c r="AM73" s="1"/>
  <c r="K185" i="2"/>
  <c r="N29" i="3"/>
  <c r="AX94" i="4"/>
  <c r="AW99"/>
  <c r="AN11" i="5"/>
  <c r="AN98" s="1"/>
  <c r="P11"/>
  <c r="T11"/>
  <c r="X11"/>
  <c r="X98" s="1"/>
  <c r="AF11"/>
  <c r="AF98" s="1"/>
  <c r="AE74" i="1" s="1"/>
  <c r="AK28" i="5"/>
  <c r="AW28" s="1"/>
  <c r="AH28"/>
  <c r="AD98"/>
  <c r="K98"/>
  <c r="AY24" i="3"/>
  <c r="AJ38" i="4"/>
  <c r="AV38" s="1"/>
  <c r="AH18" i="5"/>
  <c r="AT18" s="1"/>
  <c r="P20" i="4"/>
  <c r="AM28" i="5"/>
  <c r="AH31" i="1"/>
  <c r="O11" i="5"/>
  <c r="O98" s="1"/>
  <c r="AE11"/>
  <c r="Q11"/>
  <c r="AG11"/>
  <c r="L29" i="3"/>
  <c r="X9"/>
  <c r="X29" s="1"/>
  <c r="AH38" i="4"/>
  <c r="AT38" s="1"/>
  <c r="AH36" i="5"/>
  <c r="O73" i="1"/>
  <c r="V73"/>
  <c r="P37"/>
  <c r="AT9" i="3"/>
  <c r="AC20" i="4"/>
  <c r="AQ120"/>
  <c r="AG20"/>
  <c r="AI55"/>
  <c r="AU55" s="1"/>
  <c r="AL85"/>
  <c r="AX85" s="1"/>
  <c r="AI87"/>
  <c r="AU87" s="1"/>
  <c r="AX99"/>
  <c r="AI12" i="5"/>
  <c r="AU12" s="1"/>
  <c r="AP11"/>
  <c r="AP98" s="1"/>
  <c r="AS11"/>
  <c r="AS98" s="1"/>
  <c r="AL18"/>
  <c r="AX18" s="1"/>
  <c r="Z11"/>
  <c r="Z98" s="1"/>
  <c r="AM25"/>
  <c r="AY25" s="1"/>
  <c r="AK25"/>
  <c r="AW25" s="1"/>
  <c r="AI25"/>
  <c r="AU25" s="1"/>
  <c r="AK34"/>
  <c r="AW34" s="1"/>
  <c r="AH34"/>
  <c r="AL34"/>
  <c r="AX34" s="1"/>
  <c r="AD9" i="3"/>
  <c r="AD29" s="1"/>
  <c r="AY20" i="2"/>
  <c r="AY19" s="1"/>
  <c r="AL9" i="3"/>
  <c r="AB20" i="4"/>
  <c r="AF20"/>
  <c r="AF120" s="1"/>
  <c r="Z20"/>
  <c r="Z120" s="1"/>
  <c r="O120"/>
  <c r="AJ8" i="5"/>
  <c r="AV8" s="1"/>
  <c r="AK21"/>
  <c r="AW21" s="1"/>
  <c r="AJ25"/>
  <c r="AV25" s="1"/>
  <c r="AM40"/>
  <c r="AI40"/>
  <c r="AU40" s="1"/>
  <c r="AE185" i="2"/>
  <c r="Q185"/>
  <c r="AF185"/>
  <c r="Z37" i="1"/>
  <c r="Z74" s="1"/>
  <c r="AB185" i="2"/>
  <c r="W9" i="3"/>
  <c r="W29" s="1"/>
  <c r="AP9"/>
  <c r="AC9"/>
  <c r="AC29" s="1"/>
  <c r="AK9"/>
  <c r="AK29" s="1"/>
  <c r="AO9"/>
  <c r="AS9"/>
  <c r="AH21" i="5"/>
  <c r="AT21" s="1"/>
  <c r="AL20" i="2"/>
  <c r="AH20"/>
  <c r="AH19" s="1"/>
  <c r="AK20"/>
  <c r="AH54"/>
  <c r="Y37" i="1"/>
  <c r="AM22"/>
  <c r="AY22" s="1"/>
  <c r="AN37"/>
  <c r="O13"/>
  <c r="O26"/>
  <c r="AM26"/>
  <c r="AB73"/>
  <c r="AH25"/>
  <c r="AG9" i="3"/>
  <c r="AG29" s="1"/>
  <c r="AU104" i="4"/>
  <c r="W37" i="1"/>
  <c r="J29" i="3"/>
  <c r="AM31" i="1"/>
  <c r="AY31" s="1"/>
  <c r="AT31"/>
  <c r="S120" i="4"/>
  <c r="V37" i="1"/>
  <c r="AT69"/>
  <c r="Y120" i="4"/>
  <c r="X74" i="1" s="1"/>
  <c r="AH55" i="4"/>
  <c r="AY85"/>
  <c r="AS120"/>
  <c r="AL87"/>
  <c r="AX87" s="1"/>
  <c r="N120"/>
  <c r="Y11" i="5"/>
  <c r="AK12"/>
  <c r="AW12" s="1"/>
  <c r="AA185" i="2"/>
  <c r="K9" i="3"/>
  <c r="K29" s="1"/>
  <c r="AJ20" i="2"/>
  <c r="AK50" i="4"/>
  <c r="AW50" s="1"/>
  <c r="AY55"/>
  <c r="W120"/>
  <c r="M98" i="5"/>
  <c r="AH24" i="1"/>
  <c r="AH85" i="4"/>
  <c r="AH30"/>
  <c r="AV40" i="5"/>
  <c r="AE20" i="4"/>
  <c r="K20"/>
  <c r="R11" i="5"/>
  <c r="R98" s="1"/>
  <c r="S98"/>
  <c r="AE98"/>
  <c r="AT31" i="4"/>
  <c r="AY31" s="1"/>
  <c r="O29" i="1"/>
  <c r="AH29"/>
  <c r="AB120" i="4"/>
  <c r="AM99"/>
  <c r="Z185" i="2"/>
  <c r="AJ21" i="4"/>
  <c r="AI85"/>
  <c r="AU85" s="1"/>
  <c r="V185" i="2"/>
  <c r="AX55" i="4"/>
  <c r="U185" i="2"/>
  <c r="AT26" i="1"/>
  <c r="AY26" s="1"/>
  <c r="J120" i="4"/>
  <c r="AT21" i="1"/>
  <c r="AY21" s="1"/>
  <c r="AM21"/>
  <c r="AS37"/>
  <c r="AK87" i="4"/>
  <c r="AW87" s="1"/>
  <c r="AN120"/>
  <c r="AM104"/>
  <c r="AM8" i="5"/>
  <c r="AL40"/>
  <c r="T98"/>
  <c r="M9" i="3"/>
  <c r="M29" s="1"/>
  <c r="Q9"/>
  <c r="Q29" s="1"/>
  <c r="AB29"/>
  <c r="N11" i="5"/>
  <c r="AL12"/>
  <c r="AX12" s="1"/>
  <c r="V11"/>
  <c r="U11"/>
  <c r="AL36"/>
  <c r="AX36" s="1"/>
  <c r="Z9" i="3"/>
  <c r="Z29" s="1"/>
  <c r="AJ9"/>
  <c r="AJ29" s="1"/>
  <c r="W98" i="5"/>
  <c r="AI21" i="4"/>
  <c r="AI38"/>
  <c r="U20"/>
  <c r="AC98" i="5"/>
  <c r="T37" i="1"/>
  <c r="T74" s="1"/>
  <c r="AF9" i="3"/>
  <c r="AF29" s="1"/>
  <c r="AV9"/>
  <c r="AK54" i="2"/>
  <c r="M20" i="4"/>
  <c r="AJ50"/>
  <c r="AR120"/>
  <c r="AX21"/>
  <c r="AX20" s="1"/>
  <c r="AE120"/>
  <c r="AD74" i="1" s="1"/>
  <c r="AK8" i="5"/>
  <c r="AW8" s="1"/>
  <c r="AO11"/>
  <c r="AO98" s="1"/>
  <c r="AQ11"/>
  <c r="AQ98" s="1"/>
  <c r="Y185" i="2"/>
  <c r="AF37" i="1"/>
  <c r="AF74" s="1"/>
  <c r="P9" i="3"/>
  <c r="Y9"/>
  <c r="Y29" s="1"/>
  <c r="AH9"/>
  <c r="AH29" s="1"/>
  <c r="AY42" i="2"/>
  <c r="AI54"/>
  <c r="AI42"/>
  <c r="AH73" i="1" l="1"/>
  <c r="AY46" i="5"/>
  <c r="AY45" s="1"/>
  <c r="AT36"/>
  <c r="AY36"/>
  <c r="AI11"/>
  <c r="AU11" s="1"/>
  <c r="AU98" s="1"/>
  <c r="AJ11"/>
  <c r="AJ98" s="1"/>
  <c r="Q98"/>
  <c r="AA98"/>
  <c r="AL120" i="4"/>
  <c r="AJ120"/>
  <c r="AY94"/>
  <c r="AL20"/>
  <c r="AA120"/>
  <c r="AY39"/>
  <c r="AJ20"/>
  <c r="AH20"/>
  <c r="AG120"/>
  <c r="V120"/>
  <c r="P120"/>
  <c r="AL29" i="3"/>
  <c r="AY29"/>
  <c r="AM29"/>
  <c r="AI185" i="2"/>
  <c r="X185"/>
  <c r="S185"/>
  <c r="AJ185"/>
  <c r="AK185"/>
  <c r="Y74" i="1"/>
  <c r="AS74"/>
  <c r="R74"/>
  <c r="AL185" i="2"/>
  <c r="P185"/>
  <c r="AY40" i="5"/>
  <c r="AT34"/>
  <c r="AW55" i="4"/>
  <c r="AW20"/>
  <c r="AX120"/>
  <c r="P98" i="5"/>
  <c r="AT8"/>
  <c r="AC120" i="4"/>
  <c r="AV11" i="5"/>
  <c r="AH185" i="2"/>
  <c r="AY28" i="5"/>
  <c r="N185" i="2"/>
  <c r="M37" i="1"/>
  <c r="AT87" i="4"/>
  <c r="AI98" i="5"/>
  <c r="AK20" i="4"/>
  <c r="AG98" i="5"/>
  <c r="AT28"/>
  <c r="AT40"/>
  <c r="AB74" i="1"/>
  <c r="AN74"/>
  <c r="AA37"/>
  <c r="AT25"/>
  <c r="AY25" s="1"/>
  <c r="AM25"/>
  <c r="AU38" i="4"/>
  <c r="AM38"/>
  <c r="AY38" s="1"/>
  <c r="V98" i="5"/>
  <c r="AH11"/>
  <c r="AV185" i="2"/>
  <c r="L185"/>
  <c r="AY8" i="5"/>
  <c r="AC185" i="2"/>
  <c r="AT73" i="1"/>
  <c r="AY69"/>
  <c r="AY73" s="1"/>
  <c r="M120" i="4"/>
  <c r="P29" i="3"/>
  <c r="AU21" i="4"/>
  <c r="AU20" s="1"/>
  <c r="AI20"/>
  <c r="AL11" i="5"/>
  <c r="AX11" s="1"/>
  <c r="N98"/>
  <c r="AT99" i="4"/>
  <c r="AX40" i="5"/>
  <c r="AM29" i="1"/>
  <c r="AY29" s="1"/>
  <c r="AT29"/>
  <c r="K120" i="4"/>
  <c r="AM30"/>
  <c r="AT30"/>
  <c r="AT20" s="1"/>
  <c r="AX185" i="2"/>
  <c r="T185"/>
  <c r="Y98" i="5"/>
  <c r="AK11"/>
  <c r="AT55" i="4"/>
  <c r="W74" i="1"/>
  <c r="J185" i="2"/>
  <c r="R185"/>
  <c r="AU185"/>
  <c r="AT94" i="4"/>
  <c r="AV50"/>
  <c r="AM50"/>
  <c r="AY50" s="1"/>
  <c r="U98" i="5"/>
  <c r="AY104" i="4"/>
  <c r="U120"/>
  <c r="AW185" i="2"/>
  <c r="M185"/>
  <c r="AY99" i="4"/>
  <c r="AM11" i="5"/>
  <c r="AT85" i="4"/>
  <c r="AT24" i="1"/>
  <c r="AY24" s="1"/>
  <c r="AM24"/>
  <c r="AV21" i="4"/>
  <c r="AD185" i="2"/>
  <c r="AX98" i="5" l="1"/>
  <c r="AL98"/>
  <c r="V74" i="1"/>
  <c r="AH120" i="4"/>
  <c r="AK120"/>
  <c r="K74" i="1"/>
  <c r="AI120" i="4"/>
  <c r="AA74" i="1"/>
  <c r="AW120" i="4"/>
  <c r="U37" i="1"/>
  <c r="Q37"/>
  <c r="Q74" s="1"/>
  <c r="M74"/>
  <c r="AM185" i="2"/>
  <c r="O185"/>
  <c r="AV20" i="4"/>
  <c r="AV120" s="1"/>
  <c r="AV98" i="5"/>
  <c r="AY11"/>
  <c r="L37" i="1"/>
  <c r="L74" s="1"/>
  <c r="AT185" i="2"/>
  <c r="AY185" s="1"/>
  <c r="AU37" i="1"/>
  <c r="AI37"/>
  <c r="AT11" i="5"/>
  <c r="AH98"/>
  <c r="P74" i="1"/>
  <c r="AC37"/>
  <c r="AC74" s="1"/>
  <c r="AG37"/>
  <c r="AG74" s="1"/>
  <c r="S37"/>
  <c r="S74" s="1"/>
  <c r="AT120" i="4"/>
  <c r="AM98" i="5"/>
  <c r="J37" i="1"/>
  <c r="AU120" i="4"/>
  <c r="AW11" i="5"/>
  <c r="AW98" s="1"/>
  <c r="AK98"/>
  <c r="AM20" i="4"/>
  <c r="AY21"/>
  <c r="AY20" s="1"/>
  <c r="N37" i="1"/>
  <c r="N74" s="1"/>
  <c r="AI74" l="1"/>
  <c r="AM120" i="4"/>
  <c r="AT98" i="5"/>
  <c r="AM37" i="1"/>
  <c r="AH37"/>
  <c r="AH74" s="1"/>
  <c r="U74"/>
  <c r="AL37"/>
  <c r="AL74" s="1"/>
  <c r="AX37"/>
  <c r="AX74" s="1"/>
  <c r="O37"/>
  <c r="O74" s="1"/>
  <c r="J74"/>
  <c r="AK37"/>
  <c r="AK74" s="1"/>
  <c r="AW37"/>
  <c r="AW74" s="1"/>
  <c r="AY120" i="4"/>
  <c r="AJ37" i="1"/>
  <c r="AJ74" s="1"/>
  <c r="AV37"/>
  <c r="AV74" s="1"/>
  <c r="AY98" i="5"/>
  <c r="AU74" i="1"/>
  <c r="AT37" l="1"/>
  <c r="AT74" s="1"/>
  <c r="AY37"/>
  <c r="AY74" s="1"/>
  <c r="AM74"/>
</calcChain>
</file>

<file path=xl/sharedStrings.xml><?xml version="1.0" encoding="utf-8"?>
<sst xmlns="http://schemas.openxmlformats.org/spreadsheetml/2006/main" count="3079" uniqueCount="975">
  <si>
    <t>Agency Name</t>
  </si>
  <si>
    <t xml:space="preserve">Spatial Coverage
</t>
  </si>
  <si>
    <t>PDP Chapter</t>
  </si>
  <si>
    <t>16-Point Agenda Addressed</t>
  </si>
  <si>
    <t>PDP Results Matrices (RM) Critical Indicators Addressed</t>
  </si>
  <si>
    <t>Region</t>
  </si>
  <si>
    <t>2013</t>
  </si>
  <si>
    <t>2014</t>
  </si>
  <si>
    <t>2015</t>
  </si>
  <si>
    <t>2016</t>
  </si>
  <si>
    <t>Total</t>
  </si>
  <si>
    <t>NG</t>
  </si>
  <si>
    <t>GOCC/ GFIs</t>
  </si>
  <si>
    <t>Private Sector</t>
  </si>
  <si>
    <t>Subtotal</t>
  </si>
  <si>
    <t>(C)</t>
  </si>
  <si>
    <t>(E)</t>
  </si>
  <si>
    <t>(F)</t>
  </si>
  <si>
    <t>(G)</t>
  </si>
  <si>
    <t>(H)</t>
  </si>
  <si>
    <t>(I)</t>
  </si>
  <si>
    <t>(J)</t>
  </si>
  <si>
    <t>(K)</t>
  </si>
  <si>
    <t>(L)</t>
  </si>
  <si>
    <t>(M)</t>
  </si>
  <si>
    <t>(N)</t>
  </si>
  <si>
    <t>(O)</t>
  </si>
  <si>
    <t>(Q)</t>
  </si>
  <si>
    <t>(S)</t>
  </si>
  <si>
    <t>(T)</t>
  </si>
  <si>
    <t>(U)</t>
  </si>
  <si>
    <t>(V)</t>
  </si>
  <si>
    <t>(W)</t>
  </si>
  <si>
    <t>(X)</t>
  </si>
  <si>
    <t>(Y)</t>
  </si>
  <si>
    <t>(Z)</t>
  </si>
  <si>
    <t>(AA)</t>
  </si>
  <si>
    <t>(AB)</t>
  </si>
  <si>
    <t>(AC)</t>
  </si>
  <si>
    <t>(AD)</t>
  </si>
  <si>
    <t>(AE)</t>
  </si>
  <si>
    <t>(AF)</t>
  </si>
  <si>
    <t>(AG)</t>
  </si>
  <si>
    <t>(AH)</t>
  </si>
  <si>
    <t>(AI)</t>
  </si>
  <si>
    <t>(AJ)</t>
  </si>
  <si>
    <t>(AK)</t>
  </si>
  <si>
    <t>(AL)</t>
  </si>
  <si>
    <t>(AM)</t>
  </si>
  <si>
    <t>(AN)</t>
  </si>
  <si>
    <t>Total Investment Targets</t>
  </si>
  <si>
    <t>Total 
(2013-2016)</t>
  </si>
  <si>
    <t>(AO)</t>
  </si>
  <si>
    <t>(AP)</t>
  </si>
  <si>
    <t>(AQ)</t>
  </si>
  <si>
    <t>(AR)</t>
  </si>
  <si>
    <t>(AS)</t>
  </si>
  <si>
    <t>(AT)</t>
  </si>
  <si>
    <t>(AU)</t>
  </si>
  <si>
    <t>(AV)</t>
  </si>
  <si>
    <t>(AW)</t>
  </si>
  <si>
    <t>(AX)</t>
  </si>
  <si>
    <t>(A)</t>
  </si>
  <si>
    <t>(B )</t>
  </si>
  <si>
    <t>(D)</t>
  </si>
  <si>
    <t>Expected  Date of Presentation to the ICC 
(if ICC-able)</t>
  </si>
  <si>
    <t>( P )</t>
  </si>
  <si>
    <t>(R)</t>
  </si>
  <si>
    <t>Societal Goal: Inclusive Growth and Poverty Reduction</t>
  </si>
  <si>
    <t xml:space="preserve"> (i) Food Supply Chain Program (FSCP)</t>
  </si>
  <si>
    <t>LBP</t>
  </si>
  <si>
    <t>Nationwide</t>
  </si>
  <si>
    <t>The program aims to provide financial assistance to all key players in the food system to esure that each link in the value chain is efficient and strong. LBP extends financial assistance to agricultural producers, service providers such as transport and logistics, processors such as millers and other agri-business entities and other market players.</t>
  </si>
  <si>
    <t>LBP supports private enterprises for their agricultural and aquabusiness to help in job generation.</t>
  </si>
  <si>
    <t>Credit accessed by agricultural business and aquabusiness enterprises</t>
  </si>
  <si>
    <t>a/</t>
  </si>
  <si>
    <t>These loans were channelled through accredited farmers and fisherfolk cooperatives, countryside financial institutions (rural banks, cooperative banks nd thrift banks) and irrigators' associations. About 772,892 small farmers and fisherfolk benefited from these loans.</t>
  </si>
  <si>
    <t>DOST-FNRI</t>
  </si>
  <si>
    <t>The program aims to develop the sago industry through generation of S&amp;T based technologies on the sustainable production, management, utilization and marketing of sago products.</t>
  </si>
  <si>
    <t>(i) R&amp;D Programs on Brown Rice</t>
  </si>
  <si>
    <t>(ii) R&amp;D Programs on Iron Fortified Rice</t>
  </si>
  <si>
    <t>(iii) R&amp;D Programs on Sago</t>
  </si>
  <si>
    <t>Interregional</t>
  </si>
  <si>
    <t>VI, VII, IX</t>
  </si>
  <si>
    <t>A. Subsector/Intermediate Outcome: Productivity and production increased</t>
  </si>
  <si>
    <t>C. Subsector/Intermmediate Outcome: Financing the credit needs of agricultural and aquabusiness</t>
  </si>
  <si>
    <t>DAR</t>
  </si>
  <si>
    <t>The project aims to reduce poverty and thus improve the socio-economic status of ARCs and ARC clusters. Specifically, the project aims to increase the income of farmers beneficiaries in the project areas and to contribute to improved quality of life in the ARCs in a sustainable manner.</t>
  </si>
  <si>
    <t>Yield/ Volume of Production/ Net Profit-Cost Ratio of major commodities increased.</t>
  </si>
  <si>
    <t>4, 8</t>
  </si>
  <si>
    <t>B. Subsector/Intermediate Outcome :Financing the credit needs of small farmers and fisherfolk (SFF)</t>
  </si>
  <si>
    <t>ongoing</t>
  </si>
  <si>
    <t>The project espouses the integrated approach for the development of communities which involves the combination of basic infrastructure, institutional development and agricultural and enterprise development support. Drawing up lessons from ARISP Phase I &amp; II, the third phase shall pursue the development of 131 agrarian reform communities involving 68,330 ARBs and transform them into agricultural production zones that would supply raw materials and semi-processed produce required for the establishment of sustainable agri-business.</t>
  </si>
  <si>
    <t>The project aims to reduce poverty and thus improve the socio-economic status of  in selected ARCs and ARC clusters. Specifically, the project aims to increase the income of 78,597 ARBs and other farmers in the project areas and to contribute to improved quality of life in the ARCs in a sustainable manner.</t>
  </si>
  <si>
    <t>The project is envisioned to contribute to the alleviation of poverty, development of agri-business, generation of jobs, promotion peace and order and improvement of the quality of life of 69,091 target beneficiaries in 12 settlement communities. Generally, it aims to increase household income by enabling ARBs and their organizations to engage in more profitable income-generating activities in a sustainable basis thru the provision of agricultural and agri-business development support, rural infrastructure and capacity development in the target settlement areas.</t>
  </si>
  <si>
    <t>The project aims to address poverty as well as to accelerate peace process in Mindanao through an integrated and complementary approach consisting of (i) Community Infrastructure Dev’t,(ii) Agriculture and Enterprise Dev’t, (iii) Local Capacity Bldg and (iv) Project Management. Project beneficiaries include 32,166 ARBs in 35 ARCs and 114 barangays.</t>
  </si>
  <si>
    <t>IV-B, V, VI, VIII, IX, ARMM</t>
  </si>
  <si>
    <t>X, XI, XII</t>
  </si>
  <si>
    <t>XII, ARMM</t>
  </si>
  <si>
    <t>1.Organizational Outcome: Improved conditions that is conducive for profitable globally competitive and sustainable agrifishery sector with empowered farmers, fisherfolk and other stakeholders</t>
  </si>
  <si>
    <t>DA</t>
  </si>
  <si>
    <t>Sector Outcome 1: Food security improved and incomes increased</t>
  </si>
  <si>
    <t>(a) MFO**1: A&amp;F Policy Services</t>
  </si>
  <si>
    <t>(i) Agri-Pinoy National Rice Program</t>
  </si>
  <si>
    <t>Rice Program Directorate</t>
  </si>
  <si>
    <t>increase in yield and volume of production; increase in net profit:cost ratio</t>
  </si>
  <si>
    <t>(ii) Expanded Human Resource Development</t>
  </si>
  <si>
    <t>ATI</t>
  </si>
  <si>
    <t>increase in yield or volume of production</t>
  </si>
  <si>
    <t>(iii) SOCSKSARGEN Integrated Food Security Program (IFSP)</t>
  </si>
  <si>
    <t>DA-OSEC</t>
  </si>
  <si>
    <t>Region-specific</t>
  </si>
  <si>
    <t>XII</t>
  </si>
  <si>
    <t>increase in yield and volume of production</t>
  </si>
  <si>
    <t>(b) MFO**2: Technical and Support Services</t>
  </si>
  <si>
    <t>Sector Outcomes 2: Sector resiliance to climate change risks increased</t>
  </si>
  <si>
    <t>Sector Outcomes 1 and 2: Food security improved and incomes increased; and Sector resiliance to climate change risks increased</t>
  </si>
  <si>
    <t>Competitive and Sustainable Agriculture and Fisheries Sector</t>
  </si>
  <si>
    <t>Asset Reform</t>
  </si>
  <si>
    <t>i) Agrarian Justice Delivery (AJD)</t>
  </si>
  <si>
    <t>DENR</t>
  </si>
  <si>
    <t>The program includes: land acquisition and distribution (LAD), leashold operation, and other tenurial security sustainability programs.</t>
  </si>
  <si>
    <t>The program includes patent processing and issuance, public land survey, and inspection, verification and approval of survey.</t>
  </si>
  <si>
    <t>The program includes: adjudication of agrarian reform cases, agrarian law implementation (ALI) cases, agrarian legal assistance (ALA).</t>
  </si>
  <si>
    <t>A. Subsector Goal/Outcome: Improved Access to Asset Reform</t>
  </si>
  <si>
    <t>I. Organizational Outcome: Improved Land Tenure Security of Agrarian Reform Beneficiaries and Landowners are Capacitated and Invested in Rural Industries</t>
  </si>
  <si>
    <t>The SOCSKSARGEN  IFSP is an integrated development program aimed at increasing the volume of production and improving production efficiency through rehabilitation and construction of rural infrastructure and installation of agricultural support facilities and services at strategic agricultural development zones in support to peace and development in Mindanao. It is being undertaken by SOCSKSARGEN ADPO, in parterhsip with the LGUs, which was re-extended up to December 2016, through Executive Order No. 16, s. 2010,  to fast-track the construction of vital infrastructure and other regional efforts, particularly the implementation of food security program and key development plans and programs in support to peace and development in Mindanao.</t>
  </si>
  <si>
    <t>Region-Specific</t>
  </si>
  <si>
    <t>The project involves the provision of quality education and training on science and technology to accelerate social progress and promote total human development.  It aims to do the following: 
a) Offer a program of continuing education for the DA, SUCs and LGU staff and extension workers; and 
b) Expand existing scholarship program for degree and non-degree trainings ion national and international institutions for technical, academic, scientific staff and extension workers and practitioners in agriculture and fisheries.</t>
  </si>
  <si>
    <t xml:space="preserve">(ii) Genetic Improvement &amp; Expanded Carabao Upgrading Program </t>
  </si>
  <si>
    <t>(iii) Mindanao Rural Development Program 2</t>
  </si>
  <si>
    <t>PCC</t>
  </si>
  <si>
    <t xml:space="preserve">The National Rice Program envisions to enhance productivity and increase farmer’s income, achieve greater food sufficiency in the country, and generate additional employment in the agricultural sector. Its objective is to achieve rice self-sufficiency by 2013.
</t>
  </si>
  <si>
    <t>As PCC moves towards becoming the Livestock Biotechnology Research Institute (LBRI), it shall provide national leadship in the operationalization of a animal biotech &amp; livestock R &amp;D agenda. Dairy fast track program, importation of 7000 hd purebred riverine buffaloes as source of superior materials for gentic improvement from 2009-2012. Completion of 7000 hd purebred riverine type carabaos from 2009-2012. Only 2000hd were infused in 2009, 2000hd each year henceforth is targeted. Intensify production of quality semen from progeny tested sires, buffaloes, small ruminants and dairy cattle for use in wide scale AI program.Expansion of quality semen production for expanded AI service reach for buffaloes should be complemented relevant upgrade of semen processing laboratory &amp; scientific equipment.</t>
  </si>
  <si>
    <t>MRDP Adaptable Program Loan  was designed as a poverty reduction intervention for the rural poor and IP communities of Mindanao.  It provides an opportunity for reinforcing the Local Government Code (LGC) and the Agriculture and Fisheries Modernization Act (AFMA).  It supports community-based approaches, engaging LGUs and rural communities in designing and implementing sub-projects to address priority rural concerns.</t>
  </si>
  <si>
    <t>III, X</t>
  </si>
  <si>
    <t>IX, X, XI, XII, XIII, ARMM</t>
  </si>
  <si>
    <t>2, 7,16</t>
  </si>
  <si>
    <t>(iv) PPP: Rural Dairy Industry Development (Previous Project title: PPP:Delivering Dairy Development)</t>
  </si>
  <si>
    <t>(v) SOCSKSARGEN Integrated Food Security Program (IFSP)</t>
  </si>
  <si>
    <t>(vi) KAANIB (Kasaganaansa Niyugan ay Kaularanng Bayan) EnterpriseDevelopment</t>
  </si>
  <si>
    <t>NDA</t>
  </si>
  <si>
    <t>PCA</t>
  </si>
  <si>
    <t>A strategy towards farm development via (1) an integrated resource approach to showcase farm productivity, and (2) promote coco-based entrepreneurship operated by and for small coco-farmers. This project seeks to promote coconut-based farming system as a lucrative agribusiness venture through the implementation of various livelihood projects such as intercropping of high value crops, livestock raising and processing and marketing of high-value products. Components are: (1) Farm diversification thru intercropping; (2) Product diversification thru household-level/ community-level processing; (3) Coconut fertilization.</t>
  </si>
  <si>
    <t>The National Dairy Authority (NDA) was mandated to ensure the accelerated development of the Philippine dairy industry through policy direction and program implementation. One of the programs being implemented is towards the goal of increasing the number of dairy animals. This goal is in line with the Dairy Development Plan 2008-2030. To respond to the need of the dairy industry in providing nutritious milk without or with minimum importation of milk and milk products and to meet the goal mentioned above, establishment of dairy animal breeding centers and milk processing centers will be necessary.</t>
  </si>
  <si>
    <t xml:space="preserve">IVA, VII, X, XI 
</t>
  </si>
  <si>
    <t>2, 7, 16</t>
  </si>
  <si>
    <t>increase in yield or volume of production; increase in net profit:cost ratio</t>
  </si>
  <si>
    <t>Sub-MFO 2.1: Production Support Services</t>
  </si>
  <si>
    <t>Sub-MFO 2.2: Market Development Services</t>
  </si>
  <si>
    <t>(ii) Market Development Services</t>
  </si>
  <si>
    <t>NFA</t>
  </si>
  <si>
    <t>The mandate of the National Food Authority (NFA) is to ensure national food security and stabilize the supply and price of rice and corn, primarily through buffer stocking. Food Security through buffer stocking is achieved by maintaining a minimum of 15-day Strategic Rice Reserve (SRR) year-round in government depots for Food Security purposes in times of calamities and emergencies (48-hour response time to staple cereal requirements in calamity/emergency stricken areas and restore within two weeks staple cereal supply and prices at levels immediately prior to a calamity or emergency); by maintaining at least 30-day Rice Buffer Stock by July 1 of every year, inclusive of the 15-day  strategic rice reserve; and by stabilizing of staple cereal supply and prices to provide farm-gate prices that enable farmers to derive reasonable returns on their investment and retail prices that are at affordable levels for consumers.</t>
  </si>
  <si>
    <t xml:space="preserve"> I, II, III, V, VI, VII, VIII 
 IX, X, XI, XII, XIII, ARMM 
</t>
  </si>
  <si>
    <t xml:space="preserve"> XII</t>
  </si>
  <si>
    <t>Sub-MFO 2.3 Extension Support, Education and Training Services</t>
  </si>
  <si>
    <t>improved access to quality education, training and culture</t>
  </si>
  <si>
    <t>(ii) Developing the Filipino Youth for Nation Building: The 4H Club Youth Development Program</t>
  </si>
  <si>
    <t>(iii) Expanded Human Resource Development</t>
  </si>
  <si>
    <t xml:space="preserve">IVA, VII, X, XI, </t>
  </si>
  <si>
    <t>2, 7</t>
  </si>
  <si>
    <t>The 4-H Club Youth Development Program is the Department of Agriculture’s flagship Program for the development of the youth, particularly those who are in the agriculture and fisheries sectors. This Program encourages Filipino youth to organize and participate in a more aggressive manner in the nationwide struggle to alleviate the country from poverty and to ensure food security.The Philippine government recognizes the importance of the youth in the national economic development. Republic Act No. 8044, also known as “The Youth in Nation-Building Act of 1995”, was designed to coordinate youth policies and programs and to recognize the significance of the youth in shaping the nation.The Department of Agriculture (DA), under Republic Act No. 8435 or the “Agriculture and Fisheries Modernization Act of 1997 (AFMA)”, encourages the active participation of rural-based organizations (RBOs), including 4-H Clubs, in extension services.</t>
  </si>
  <si>
    <t>The project involves the provision of quality education and training on science and technology to accelerate social progress and promote total human development. It aims to do the following: 
a) Offer a program of continuing education for the DA, SUCs and LGU staff and extension workers; and 
b) Expand existing scholarship program for degree and non-degree trainings ion national and international institutions for technical, academic, scientific staff and extension workers and practitioners in agriculture and fisheries.</t>
  </si>
  <si>
    <t>Sub-MFO 2.4: Research and Development</t>
  </si>
  <si>
    <t>(c) MFO**3: Irrigation Network Services</t>
  </si>
  <si>
    <t>(ii) PPP: Rural Dairy Industry Development (Previous Project title: PPP:Delivering Dairy Development)</t>
  </si>
  <si>
    <t>PhilMech</t>
  </si>
  <si>
    <t xml:space="preserve">Cognizant of the agribusiness development plan of the government, the DA is aggressively implementing the National Cold Chain Program through the Philippine Center for Postharvest Development and Mechanization (PHilMech). The use of cold chain maintains the quality of perishable goods from the farm to the market instituting value-adding processes and systems that will give additional income to farm stakeholders, consequently increasing productivity and stabilizing food supply.
</t>
  </si>
  <si>
    <t xml:space="preserve"> IVA, VII, X, XI 
</t>
  </si>
  <si>
    <t>CAR, III</t>
  </si>
  <si>
    <t>reduction in postharvest losses</t>
  </si>
  <si>
    <t>(iii) PPP: Establishment of Cold Chain Systems Covering Strategic Areas in the Philippines</t>
  </si>
  <si>
    <t>(iv) SOCSKSARGEN Integrated Food Security Program (IFSP)</t>
  </si>
  <si>
    <t>ACPC</t>
  </si>
  <si>
    <t>increased credit access</t>
  </si>
  <si>
    <t>(f) MFO**7: Credit Support Services</t>
  </si>
  <si>
    <t>(i) Agro-Industry Modernization Credit and Financing Program (AMCFP) Implementation and  Administration</t>
  </si>
  <si>
    <t>(ii) Agrarian Production Credit Program (APCP)</t>
  </si>
  <si>
    <t>The AMCFP is currently the umbrella credit program for agriculture and fisheries.  There are currently two (2) modes of credit delivery under the AMCFP, namely: (i) the wholesaler-retailer approach; and (2) the depository scheme.  Through the "wholesaler-retailer approach, ACPC partners with government financig institutions (GFIs) and other financing institutions which serve as AMCFP wholesalers.  Wholesalers lend to rural-based credit retailers composed of qualified private banks, farmer cooperatives, and non-government organizations.  These AMCFP credit retailers, in turn, grant loans to eligible small farmers and fisherolk.  Under the depository mode of credit delivery, credit funds are placed as special time deposits (STDs)  in partner cooperative banks, eliminating the need for a wholesaler and reducing interest rates to small farmers and fisherfolk.</t>
  </si>
  <si>
    <t xml:space="preserve">To address the lingering issues and in support of the implementation of the Republic Act No. 9700, otherwise known as the CARPER, the DA, DAR and LandBank pooled their resources and expertise to help ARBs in terms of providing credit at an affordable cost, development assistance and marketing support. The Program dubbed "Agrarian Production Credit Program (APCP)", a joint program of the DA, DAR and LandBank was developed and launced in December 2012.  The APCP seeks to deliver the agriculture and agrarian sector commitments and targets under the Social Contract of the President which is on Poverty Reduction and Empowerment of the Poor and Vulnerable through the provision of appropriate financial and technical services to the ARBs.  </t>
  </si>
  <si>
    <t>(d) MFO**5: A&amp;F Equipment and Facilities Support Services</t>
  </si>
  <si>
    <t>(e) MFO**6: A&amp;F Regulation Services</t>
  </si>
  <si>
    <t>ITCAF</t>
  </si>
  <si>
    <t>(ii) Unified and Enterprise Geospatial Information System (UEGIS)</t>
  </si>
  <si>
    <t>(i) National Organic Agriculture Program (NOAP)</t>
  </si>
  <si>
    <t>NOAP Directorate</t>
  </si>
  <si>
    <t>The DA, in its efforts to modernize the sector, improve the delivery of services to its target clientele, and adapt/mitigate the effects of climate change paved the way for the Unified and Enterprise Geospatial Information Systems or UEGIS. The UEGIS was formulated to enhance the planning and implementing capability of the Department of Agriculture (and the local government units) in Strategic Agriculture and Fisheries Development Zones or SAFDZs.</t>
  </si>
  <si>
    <t>(b) MFO**2: Technical and Suppot Services</t>
  </si>
  <si>
    <t>NOAP serves as the first direction in the implementation of the Organic Agriculture Act of 2010 Republic Act 10068. The Organic Agriculture Act of 2010 aims to promote, propagate, develop further and implement the practice of organic agriculture in the Philippines that will cumulatively condition and enrich the fertility of the soil, increase farm productivity, reduce pollution and destruction of the environment, prevent the depletion of natural resources, further protect the health of farmers, consumers and the general public, and save on imported farm inputs.  Towards this end, a comprehensive program for the promotion of community-based organic fertilizers such as compost, pesticides and other farm inputs, together with a nationwide educational and promotional campaign for the use and processing, as well as the adoption of organic agricultural system as a viable alternative shall be undertaken.  Ultimately, it supports the central role of the farmers, indigenous people and other stakeholders at the grassroots of the program.</t>
  </si>
  <si>
    <t>Sub-MFO 2.3: Extension Support, Education and Training Services</t>
  </si>
  <si>
    <t>Unclassified MFO</t>
  </si>
  <si>
    <t>CAR</t>
  </si>
  <si>
    <t>Livestock Program Directorate</t>
  </si>
  <si>
    <t>increase in volume of production; increase in net profit:cost ratio</t>
  </si>
  <si>
    <t>BFAR</t>
  </si>
  <si>
    <t>The program provides national directions and framework to develop and manage the country’s fisheries resources for food security, fisherfolk empowerment and reduction of poverty incidence in the coastal areas. Management efforts concentrate on the rational and sustainable development, conservation and protection of the country’s fishery and aquatic resources in Philippine waters and adjacent high seas to ensure its long-term sustainability.</t>
  </si>
  <si>
    <t xml:space="preserve"> increase in volume of production; increase in net profit:cost ratio</t>
  </si>
  <si>
    <t>Agri-Pinoy Corn Program Directorate</t>
  </si>
  <si>
    <t>The program aims to achieve self-sufficiency in feed crops (yellow corn and cassava) to sustain the growing demand of the livestock and poultry sub-sectors and help stabilize prices in our local market.  It also aims to ensure steady supply of white corn grains and expand the market for high quality white corn grits to help ease the pressure on rice demand.  The Corn Program assures coordination with the LGUs in implementing its various programs/projects/activities in support to the corn farmers. Good agricultural practices in corn production are formally introduced to farmers through trainings in order to maintain healthy working environment. Natural resource conservation is also encouraged through the adoption of  proper corn planting technologies.</t>
  </si>
  <si>
    <t>increase in yield or voume of production; increase in net profit:cost ratio</t>
  </si>
  <si>
    <t>PhilRice</t>
  </si>
  <si>
    <t>(i) 2nd Cordillera Highland Agricultural Resource Management Project</t>
  </si>
  <si>
    <t>The project aims to increase farm family income of the rural poor through sustainable agricultural development; and enhance the quality of life of the rural poor by improving land tenure security, food security and watershed conservation.</t>
  </si>
  <si>
    <t>(ii) Agri-Pinoy Livestock Program</t>
  </si>
  <si>
    <t xml:space="preserve">The Agri-Pinoy Livestock Program will help ensure food security, alleviate poverty, enhance incomes and profitability and achieve global competitiveness for the livestock and poultry sub-sectors. Specifically, it aims to: a) increase livestock production and improve productivity to help ensure the availability, accessibility and affordability of livestock products; b) invigorate the rural economy by promoting enterprise development and increase farmer’s income; c) ensure the compatibility of practices in the livestock and poultry enterprises with environmental standards; and d) work for the global competitiveness of the domestic poultry and livestock enterprises and venture into the export markets.
</t>
  </si>
  <si>
    <t>(iii) Dairy Development Program</t>
  </si>
  <si>
    <t xml:space="preserve">The Dairy Development Program is about achieving the vision of vibrant local dairy industry providing wholesome, affordable milk to delighted consumers, building a nation of healthier children and wealthier farmers, while contributing to agribusiness expansion and job generation in agriculture.
</t>
  </si>
  <si>
    <t>(iii) High Value Crops Development Program (HVCDP)</t>
  </si>
  <si>
    <t>HVCDP Directorate</t>
  </si>
  <si>
    <t xml:space="preserve">HVCDP is in line with the Republic Act 7900 (High Value Crops Development Act of 1995). This is an act to promote the production, processing, marketing and distribution of high value crops. HVCDP is a priority program of the Department of Agriculture created to help address food security, poverty alleviation and sustainable growth through increased farm income and productivity. The target service areas include convergence areas, strategic production zones and farm households. These areas need the interventions from the government in terms of production, extension, processing, marketing and regulatory support. The program is implemented yearly with a coverage of implementation down to barangay levels. </t>
  </si>
  <si>
    <t>(iv) National Fisheries Program</t>
  </si>
  <si>
    <t>(iv) High Value Crops Development Program (HVCDP)</t>
  </si>
  <si>
    <t>(v) National Fisheries Program</t>
  </si>
  <si>
    <t>(vi) Agri-Pinoy Corn Program</t>
  </si>
  <si>
    <t>(vii) Development and promotion of location-specific rice and rice-based technologies suited for different growing conditions</t>
  </si>
  <si>
    <t>To support the national government's goal in attaining rice self-sufficiency, PhilRice as a lead national agency is mandated to develop and promote rice and rice-based technologies in the country which include high-yielding inbred and hybrid rice varieties and integrated crop management systems.</t>
  </si>
  <si>
    <t>Philippine Coconut Authority (PCA)- Field Services</t>
  </si>
  <si>
    <t>As a strategy of increasing coconut production, the usage of common salt (sodium chloride) and organic materials (coir dust and organic matter) to fertilize coconut trees has proven to increase coconut yield while enhancing resistance to diseases and dry spell. In initial year of implementation, an increase of 25% in yield is expected.</t>
  </si>
  <si>
    <t>(ii) Agri-Pinoy Corn Program</t>
  </si>
  <si>
    <t>(iii) Agri-Pinoy Livestock Program</t>
  </si>
  <si>
    <t>(iv) Dairy Development Program</t>
  </si>
  <si>
    <t>(v) High Value Crops Development Program (HVCDP)</t>
  </si>
  <si>
    <t>(vi) National Coconut  Productivity Program (NCCP) - Accelerated Coconut Planting &amp; Replanting  Project (ACPRP)</t>
  </si>
  <si>
    <t xml:space="preserve">CAR, I, II, III, IVA, IVB 
V, VI, VII, VIII, IX, X, XI,  XII, XIII, ARMM </t>
  </si>
  <si>
    <t>Relative to the Agency's mandate, the program will ensure that the coconut farmers become direct participants in, and beneficiaries of the development and growth in the coconut. Increasing coconut production/productivity at the farm level will definitely make the Philippines a reliable domestic and global supplier of quality and safe coconut products and by-products. Another component of ACPRP   is the Coconut Seedlings Dispersal Project/Indigenous People's Outreach Project which involves the procurement of good quality seednuts/seedlings  and the establishment of nurseries for the propagation of seedlings for distribution to identified beneficiaries.</t>
  </si>
  <si>
    <t>(vii) National Coconut  Productivity Program- Coconut Fertilization</t>
  </si>
  <si>
    <t>Philippine Coconut Authority- Field Services Branch</t>
  </si>
  <si>
    <t xml:space="preserve">I, II, III, IVA, IVB, V 
VI, VII, VIII, IX, X, XI 
XII, XIII, ARMM 
</t>
  </si>
  <si>
    <t>(viii) National Fisheries Program</t>
  </si>
  <si>
    <t>AMAS</t>
  </si>
  <si>
    <t>(vi) Market-Oriented Programs including Trading Centers</t>
  </si>
  <si>
    <t>The Agri-Pinoy Trading Center (APTC) Program was created by virtue of Special Order No. 369 issued by Secretary Alcala on August 16, 2010. It is designed as a strategic intervention of the Aquino Administration intended to effectively address such critical and long-standing concerns as unfavorable prices usually received by small farmers and fisherfolk for their marketable quantities; high prices of agricultural and fishery products paid by legitimate food processors, market vendors and the end-consumers most especially, lack of employment and income opportunities in the rural areas; and national food security. The establishment of Barangay Food Terminal nationwide (BFT) is DA’s response to the call for government agencies to implement projects under the Accelerated Hunger Mitigation Program (AHMP). The BFT project enables farmers to establish a direct and effective farm-to-consumer food supply chain. On the other hand, Municipal Food Terminals (MFTs) provide the farmers a market for the bulk of their produce without passing through a multi-layered marketing system that puts the farmers most of the time at the losing end.  This direct market linkaging brings the producers closer to the consumers through a reduction, if not elimination, of trading layers in the process, thus allowing the BFTs/MFTs to sell low-priced agricultural and fishery products.</t>
  </si>
  <si>
    <t>(vii) National Fisheries Program</t>
  </si>
  <si>
    <t>7, 16</t>
  </si>
  <si>
    <t>(v) Development and promotion of location-specific rice and rice-based technologies suited for different growing conditions</t>
  </si>
  <si>
    <t>(vi) Expanding Partnerships in Advancing Excellence in AFE Delivery-Regular Program</t>
  </si>
  <si>
    <t>The empowerment of the small farmers largely depends on how efficient technology is disseminated to them and how efficient needed extension services are delivered by the government. Thus, the project seeks to establish and strengthen linkages with other partner agencies in advancing excellence in extension delivery.
The pluralistic nature of EDS in the country must be taken advantage of.  Unnecessary duplication of services for the same clientele groups which sap most scarce resources can be avoided by improving partnerships that will assure proper coordination of programs, projects and activities and the maximum utilization as well as complementation of resources.  It also ensures a unified approach to the management of extension, while banking on partnerships to source out complementary resources for worthy interventions.</t>
  </si>
  <si>
    <t>(vii) High Value Crops Development Program (HVCDP)</t>
  </si>
  <si>
    <t>(ix) Strengthening Competitiveness and Capacities of the AF Sector-Regular Program</t>
  </si>
  <si>
    <t>The project aims to enhance extension personnel with up-to-date knowledge and best practices in agriculture and fisheries using the most effective training/extension tools and modalities. The empowerment of the small farmers largely depends on how efficient technology is disseminated to them and how efficient needed extension services are delivered by the government. Similarly, those extension workers who served our small farmers needs the same enablement as they are  the ones who will convey the technology to our end users the small farmers.</t>
  </si>
  <si>
    <t>(i) Agri-Pinoy Corn Program</t>
  </si>
  <si>
    <t>(ii) Development and promotion of location-specific rice and rice-based technologies suited for different growing conditions</t>
  </si>
  <si>
    <t>NIA</t>
  </si>
  <si>
    <t>Construction of a zoned earthfill  dam with a height of 34  m and a reservoir area of  34.2  ha for irrigation flood control and aquaculture.</t>
  </si>
  <si>
    <t>Increase in irrigation development (designed service area completed over total potential irrigable area)</t>
  </si>
  <si>
    <t>The project envisioned to provide year round irrigation water supply to some 39,744 ha of farmland to benefit about 28,207 farm families in the Province of Pangasinan.</t>
  </si>
  <si>
    <t>Rehabilitation program designed to bring back idle and non-functioning CIS into operation &amp; provide irrigation to new areas. Program promotes participation among national government - DA/NIA, LGU, IA's.</t>
  </si>
  <si>
    <t>Construction of  concrete corewall diversion, canal networks, drainage facilities and service roads.</t>
  </si>
  <si>
    <t>The project involves the rehabilitation of Bulo Dam.</t>
  </si>
  <si>
    <t>The project aims to maximize the water utilization and economic benefit of the water delivered by the Casecnan BOT Project and to optimize the utilization of the constructed Super Diversion Canal and new area intake structure under CMIPP Phase I.</t>
  </si>
  <si>
    <t>The project involves the preparation of potential project for implementation through the conduct of feasibility study and detailed engineering.</t>
  </si>
  <si>
    <t>Construction of  a zoned earthfill dam 26 m high with crest length of 240 m, reservoir area of 149 hectares.</t>
  </si>
  <si>
    <t>Construction of  reservoir dam and irrigation facilities.</t>
  </si>
  <si>
    <t>Subproject of the Rapid Food Production Enhancement Programme which aims to reduce poverty &amp; improve quality of life of farming households in selected provinces under the Rice Self-Sufficiency Plan. NIA components are: strengthening of IA's and rural infrastructure improvement.</t>
  </si>
  <si>
    <t>The project aims to provide year round irrigation water supply to some 31,840 ha of agricultural land that includes 9,500 ha of new area and rehabilitation of 22,340 ha covered by five (5) existing irrigation systems. The project will construct hydro-power electric plant that can generate 6.6. MW of electricity. Also, the project will supplement the supply of water for domestic and industrial use.</t>
  </si>
  <si>
    <t>The project involves the rehabilitation and improvement of Maridagao service area by construction of irrigation and drainage canals, canal structures, service and intra site roads, building facilities and other appurtenant structures.</t>
  </si>
  <si>
    <t>Improvement of storage capacity of Malinao Dam from 5.99 MCM to 9.10 MCM; improvement of irrigation area and institutional development</t>
  </si>
  <si>
    <t>The project aims to improve existing irrigation systems (32 NISs) for sustainable functionality. The project will rehabilitate 35,670 ha.</t>
  </si>
  <si>
    <t>To developed extension new service area for the  existing NIS/CIS. The project involves the construction of dams, canal and canal structures, drainage structures and farm and project facilities.</t>
  </si>
  <si>
    <t>The project seeks to improve NIA's financial viability thru institutional reform &amp; capacity building including better service delivery to farmers; enhance farmers participation &amp; their capacity to manage NIS transferred from NIA to IAs &amp; further narrow the gap between service areas &amp; actual irrigated areas. Components: 1) phased streamlining / rationalization plan of NIA; 2) improvement / rehabilitation &amp; modernization of NIS, implementation of irrigation management transfer &amp; establishment of an M &amp; E system; 3) sustainable development of communal irrigation systems; 4) enhance NIA financial &amp; technical capacity.</t>
  </si>
  <si>
    <t>This is a subsidy for the payment of right of way, completion works of ongoing projects and unpaid claims of completed project.</t>
  </si>
  <si>
    <t>The project involves the construction of diversion works, canal structures, drainage and farm facilities and service roads.</t>
  </si>
  <si>
    <t>Subsidy for MOOE for Pump Irrigation Systems.</t>
  </si>
  <si>
    <t>Rehabilitation/repair and improvement of groundwater pump irrigation projects to sustain the operation of existing wells. Construction &amp; installation of new shallow tubewells.</t>
  </si>
  <si>
    <t>The project involves restoration and rehabilitation of existing NIS/CIS from further deterioration through desiltation of irrigation and drainage canals, repair of wash out canals and embankment, repair of damaged canal structures.</t>
  </si>
  <si>
    <t>Construction  of Small Irrigation Projects to restore their productive capability &amp; improved operational efficiency.</t>
  </si>
  <si>
    <t>The project will involve the construction of  Diversion Dam, main canal, lateral &amp; sub-lateral canals, drainage and on farm facilities to provide year round irrigation water to 6,729 hectares of agricultural land.</t>
  </si>
  <si>
    <t>Construction of  a zoned earthfill dam with a height of 35 m, reservoir area of 82 ha for irrigation, flood control &amp; aquaculture, irrigation &amp; drainage facilities, road network.</t>
  </si>
  <si>
    <t>The project involves the construction of riverbank protection works and flood protection dike along Magat River and other reservoir dams, plantation/maintenance works in watersheds servicing irrigation systems and database development by establishing climate change vulnerability mapping of irrigation and its watersheds,agro-meteorological stations,irrigation water quality monitoring and irrigation design to flood re-assessed.</t>
  </si>
  <si>
    <t>The project involves by concreting the canal service road for solar drying and multipurpose use within the existing National Irrigation Systems nationwide.</t>
  </si>
  <si>
    <t>II</t>
  </si>
  <si>
    <t>I</t>
  </si>
  <si>
    <t xml:space="preserve">II, III, V, VII
</t>
  </si>
  <si>
    <t>III</t>
  </si>
  <si>
    <t>VI</t>
  </si>
  <si>
    <t>VIII</t>
  </si>
  <si>
    <t>V</t>
  </si>
  <si>
    <t>VII</t>
  </si>
  <si>
    <t>XIII</t>
  </si>
  <si>
    <t>(ii) Adapting to Climate Change Impact Through the Construction of Water Impounding Facilities in the Phils. (PASA SRIP)</t>
  </si>
  <si>
    <t>(iiI) Agno River Integrated Irrigation Project</t>
  </si>
  <si>
    <t>(iv) Agri-Pinoy Corn Program</t>
  </si>
  <si>
    <t>(v) Balikatan Sagip Patubig Program</t>
  </si>
  <si>
    <t>(vi) Bongabong River River Irrigation Project</t>
  </si>
  <si>
    <t>(vii) Bulo River Irrigation Project</t>
  </si>
  <si>
    <t>(viii) Casecnan Multipurpose Irrigation Project- Irrigation Component, Phase II</t>
  </si>
  <si>
    <t>(x) Feasibility Study and Detailed Engineering of Various Project</t>
  </si>
  <si>
    <t>(xii) Hibulangan SRIP</t>
  </si>
  <si>
    <t>(xiii) High Value Crops Development Program (HVCDP)</t>
  </si>
  <si>
    <t>(xiv) Ibingan SRIP</t>
  </si>
  <si>
    <t>(xv) Irrigated Rice Production Enhancement Project</t>
  </si>
  <si>
    <t>(xvi) Jalaur River Multipurpose Project, Stage II</t>
  </si>
  <si>
    <t>(xvii) Malitubog-Maridagao- 2 Irrigation Project</t>
  </si>
  <si>
    <t>(xviii) Malinao Dam Improvement Project</t>
  </si>
  <si>
    <t>(xix) National Irrigation Sector Rehabilitation and Improvement Project</t>
  </si>
  <si>
    <t>(xx) NIS/CIS Extension Project</t>
  </si>
  <si>
    <t>(xxi) Participatory Irrigation Development Project</t>
  </si>
  <si>
    <t>(xxiii) Quipot Irrigation Project</t>
  </si>
  <si>
    <t>(xxii) Payment for Right of Way, Completion Works, Unpaid Claims of Completed Projects</t>
  </si>
  <si>
    <t>(xxiv) Repair, Operation and Maintenance of NIS  Pump Irrigation Systems</t>
  </si>
  <si>
    <t>(xxv) Repair/Establishment of Groundwater Irrigation Project</t>
  </si>
  <si>
    <t>(xxvi) Restoration/Rehabilitation of Existing Irrigation Systems</t>
  </si>
  <si>
    <t>(xxvii) Small Irrigation Project</t>
  </si>
  <si>
    <t>(xxviii) Umayam River Irrigation Project</t>
  </si>
  <si>
    <t>(xxix) Upper Butique SRIP</t>
  </si>
  <si>
    <t>(xxx) Climate Change Adaptation Works</t>
  </si>
  <si>
    <t>(d) MFO**4: FMR Network Services</t>
  </si>
  <si>
    <t>FMR Program Directorate</t>
  </si>
  <si>
    <t>FMR projects include the construction and upgrading/improvement of existing farm-to-market roads located within key production areas, marginal lands or new lands under convergence initiatives which link these areas to higher road class systems; primary assembly areas and major markets/trading posts, fishlanding sites, fishing ports,  fishpond/fishcage areas and mariculture zones, post- harvest facilities and processing zones/industries.</t>
  </si>
  <si>
    <t>(i) Construction and Upgrading/Improvement of Farm-To-Market Road (FMR) Projects</t>
  </si>
  <si>
    <t>(e) MFO**5: A&amp;F Equipment and Facilities Support Services</t>
  </si>
  <si>
    <t xml:space="preserve">The Dairy Development Program is about achieving the vision of vibrant local dairy industry providing wholesome, affordable milk to delighted consumers, building a nation of healthier children and wealthier farmers, while contributing to agribusiness expansion and job generation in agriculture.
</t>
  </si>
  <si>
    <t>(vi) National Fisheries Program</t>
  </si>
  <si>
    <t>(f) MFO**6: A&amp;F Regulation Services</t>
  </si>
  <si>
    <t>(i) Agri-Pinoy Livestock Program</t>
  </si>
  <si>
    <t>PCIC</t>
  </si>
  <si>
    <t>increase credit access</t>
  </si>
  <si>
    <t>(iii) Agri-Pinoy Corn Program</t>
  </si>
  <si>
    <t>(ii) Agricultural Insurance Program</t>
  </si>
  <si>
    <t>The program includes the following insurance: (1)  Rice and Corn Insurance; (2) HVCC Insurance; (3) Livestock Insurance; (4) Non-Crop Agricultural Asset Insurance; (5) Fisheries Insurance; and (6) Term Insurance - An insurance protection extended to agricultural producers, fisherfolk and other agricultural stakeholders that covers death, total permanent disability or dismemberment of the insured, under the following plan: Agricultural Producers Protection Plan (APPP), Loan Repayment Protection Plan (LRPP) and Accident and Dismemberment Security Scheme (ADSS).</t>
  </si>
  <si>
    <t/>
  </si>
  <si>
    <t>(ii) Implementation of Various Programs/Projects of Local Governments: Bottom-Up Budgeting (BUB)</t>
  </si>
  <si>
    <t>PAMANA (PAyapa at MAsaganang PamayaNAn) is the national government's program and framework for peace and development. It is implemented in areas affected by conflict and communities covered by existing peace agreements. A complementary track to peace negotiations, the Program’s main strategy is to bring back government to PAMANA Areas, ensuring that the communities benefit from improved delivery of basic social services and are served by responsive, transparent and accountable government units. For the period of 2011-2016, PAMANA will be implemented in 48 provinces where each area will receive development programs according to the specific needs of the people residing in that region.</t>
  </si>
  <si>
    <t xml:space="preserve">The bottom-up budgeting process would mean focusing on 300 to 400 of the poorest municipalities identified by the Cabinet’s Human Development and Poverty Reduction (HDPR) cluster. Local-level engagement will be facilitated via relevant government agencies, local community leaders, LGUs, and partner civic organizations.
</t>
  </si>
  <si>
    <t>DA-OSEC
NIA</t>
  </si>
  <si>
    <t xml:space="preserve">VIII, X </t>
  </si>
  <si>
    <t>(iii) Rapid Food Production Enhancement Programme (RaFPEP)</t>
  </si>
  <si>
    <t xml:space="preserve">RaFPEP aims to help increase food production by farmers on rainfed and lowland irrigated rice areas on a sustainable basis to ensure family food security of smallholder farm families, thus contributing to rural poverty reduction. The program provides production inputs, extension and support servicesto marginal farmers, and rehabilitate/restore communal irrigation systems in selected provinces, which are done in collaboration and cooperation of different partner-implementing agencies with the same endeavor. 
</t>
  </si>
  <si>
    <t>Overall, the objective of the project is to maximize the value derived from the coconut and maximize the income of coconut farmers from said products. Components and interactions with existing and proposed programs are: 1) to connect marginal farmers to value-adding enterprises; 2) diversify coconut-based products from which coconut farmers may increase income; 3) establish facilities to manufacture value-adding products but not limited to crude coconut oil (CCNO) from copra to produce cooking oil or to supply to producers of coco methyl ester for  coco-diesel blending; CNO for soaps and detergents; VCO, coconut water, coco coir, etc.</t>
  </si>
  <si>
    <t>(i) Establishment of Rice Processing Enterprises for Farmers (RIPEFarm) in the Philippines</t>
  </si>
  <si>
    <t>(iii) Coconut Agro-Industrial Hub</t>
  </si>
  <si>
    <t>This project intended to capacitate the farmers through their organizations to operate and manage the RPCs. The selected Farmers Organization in each site shall operate and manage the RPCs.</t>
  </si>
  <si>
    <t>2.Organizational Outcome: Improved farm productivity, income and well-being of gender-equitable Agrarian Reform Beneficiaries (ARBs) households</t>
  </si>
  <si>
    <t>3. Organizational Outcome: Optimum Nutrition for All Filipinos Through Scientifically Sound, Environment-friendly &amp; Globally–competitive Technologies</t>
  </si>
  <si>
    <t>ASSET REFORM TOTAL</t>
  </si>
  <si>
    <t>GOAL 1 TOTAL</t>
  </si>
  <si>
    <t>I. Sector Outcome: Food security improved and incomes increased</t>
  </si>
  <si>
    <t>II. Sector Outcomes: Sector resiliance to climate change risks increased</t>
  </si>
  <si>
    <t>GOAL 2 TOTAL</t>
  </si>
  <si>
    <t>Both Sector Outcomes 1 and 2: Food security improved and incomes increased; and Sector resiliance to climate change risks increased</t>
  </si>
  <si>
    <t>BOTH GOAL 1 AND 2 TOTAL</t>
  </si>
  <si>
    <t>UNCLASSIFIED TOTAL</t>
  </si>
  <si>
    <t>(i) Program Beneficiaries Development (PBD)</t>
  </si>
  <si>
    <t xml:space="preserve">(ii) Agrarian Reform Communities Project Phase III 
(ARCP III) </t>
  </si>
  <si>
    <t>(iii) Support to Convergence Initiative for Agrarian for Reform Areas</t>
  </si>
  <si>
    <t>(iv) Commodity-Based Productivity and Competitiveness Enhancement Project for ARC Clusters/ Rural Communities</t>
  </si>
  <si>
    <t>(v) Agrarian Reform Infrastructure Support Project III (ARISP III)</t>
  </si>
  <si>
    <t>(vi) Agrarian Reform Community  Project II (ARCP II)</t>
  </si>
  <si>
    <t>(vii) Mindanao Sustainable Agrarian and Agriculture Development Project (MinSAAD)</t>
  </si>
  <si>
    <t>(viii) Italian Agrarian Reform Community Development Support Program (IARCDSP)</t>
  </si>
  <si>
    <t>Includes Support Services to the Agrarian Reform Beneficiaries through Social Infrastructure and Local Capability Building, Sustainable Agribusiness and Rural Enterprise Development, Access Facilitation and Access Enhancement Services, and ARC Connectivity and Economic Support Services; Support to Rural Women; Support to Landowners; and Locally-Funded Projects such as PAMANA-ARA and Bottom-Up Budgeting.</t>
  </si>
  <si>
    <t>Grant</t>
  </si>
  <si>
    <t>BSWM</t>
  </si>
  <si>
    <t>(ii) Establishment of Agro-Meteorological Stations in Highly Vulnerable Agricultural Areas: a Tool for Climate Change Adaptation and in the Development of Local Early Warning System (Agromet cum Climate Change)</t>
  </si>
  <si>
    <t>The project aims to reduce the vulnerability of the agriculture sector, specifically the resource-poor upland farmers and communities to the impacts of climate change and related natural disasters through timely and accurate agro-meteorological data monitoring through AWS. It involves: establishment/installation of 100 AWS with nine (9) sensors, upgrading of 20  existing units of PAGASA and 33 existing units of ASTI by adding three (3) sensors; and installation of 84 standard rain gauges; data collection, processing, interpretation, communication, and utilization; conduct of capability building activities; development of agro-ecological cell/zone; advocacy and policy; and project management, monitoring and evaluation.</t>
  </si>
  <si>
    <t>Selected Pilot Areas of mapped land degradation hotspots</t>
  </si>
  <si>
    <t xml:space="preserve">Bohol and Misamis Oriental </t>
  </si>
  <si>
    <t>Improved food security
Growth in agriculture and fishery sector increased
Incomes in agriculture and fishery sector increased</t>
  </si>
  <si>
    <t>Due to the complexities of climate change and their impact on the landscape, agriculture and forestry systems of the fragile ecosystems of the area, modifications on what is suitable for the sustainable use of the region's natural resources is needed. In particular, appropriate climate change adaptation techniques and technologies adapted to these ecologies will need to be researched, developed and disseminated broadly to up-scale them at the national level. Further, the proposed project will investigate both adaptation techniques suitable for the production systems in Bohol's Chocolate Hills, in particular, and other wet ecosystems in general.</t>
  </si>
  <si>
    <t>Visayas Region</t>
  </si>
  <si>
    <t>Growth in agriculture and fishery sector increased
Incomes in agriculture and fishery sector increased</t>
  </si>
  <si>
    <t>The aim of this project is to enable improved planning of agricultural development in upland watersheds in the southern Philippines such that agricultural production can be increased and watersheds can be protected - precursors to reducing rural poverty and improving livelihoods.</t>
  </si>
  <si>
    <t>SLM is a strategic component of the national agriculture program expressed in the Philippine Development Plan 2011-2016. It addresses both processes of agricultural resource degradation and the underlying causes of unsustainability, recommending courses of actions.</t>
  </si>
  <si>
    <t>improved food security
growth in agriculture and fishery sector increased
incomes in agriculture and fishery sector increased</t>
  </si>
  <si>
    <t>growth in agriculture and fishery sector increased
incomes in agriculture and fishery sector increased</t>
  </si>
  <si>
    <t>NAFC</t>
  </si>
  <si>
    <t>NAFC coordinates the crafting and implementation of agriculture-and-fisheries-focused policies and programs toward integrating and harmonizing into a seamless whole all development interventions in the sector. With its agriculture and fishery networks at different levels of governance, one of the functions of NAFC, together with its consultative bodies (CBs), is to serve as the mechanism that will provide feedback on DA policies, plans and programs. NAFC has not been able to optimize this function up to the point of crafting agricultural policies based on feedback from the stakeholders through the NAFC councils. This may be due to its need to improve the policy analysis capacities of NAFC and its CBs. As part of NAFC’s continued commitment to provide quality services to its clients, it is imperative for NAFC to sharpen its capacities for policy analysis to be able to provide relevant feedback on DA policies, plans and programs.</t>
  </si>
  <si>
    <t>NCR</t>
  </si>
  <si>
    <t>BAI</t>
  </si>
  <si>
    <t>This project will support the AHMP by increasing and upgrading the breeder base of goats.  This shall be done through breeder stock infusion.  They will be bred at the nucleus farms to produce genetically superior animals that shall be distributed to different multiplier farms throughout the country where priority will be given to the provinces of the AHMP with higher hunger incidence.</t>
  </si>
  <si>
    <t>Nationwide with focus in Prioriry 1, 2 &amp; 3 Provinces under AHMP</t>
  </si>
  <si>
    <t>This 5-year project is in support to the current thrust of the government on good governance. Promoting budget transparency, accountability and budget responsiveness to the needs of farmers and fishers’ in agriculture and fisheries sector is the focus of the intervention.</t>
  </si>
  <si>
    <t>Central Office</t>
  </si>
  <si>
    <t>(iv) Enhancing Capacities for Policy Analysis in NAFC</t>
  </si>
  <si>
    <t>The livestock and poultry sector continues to play a major role in the Philippine economy. In 2005, the sector grew by 9.68% and registered a 32.12% share in the total value of production in Agriculture. However, the country still needs to depend on sizable product imports to meet demand. In 2005, the country’s importation of meat and meat products amounted to 186.28 million metric tons valued at some US$229 million. For milk and milk products, the country also imported a total volume of 261.88 million kg in year 2005 with a total value of US$421.33 million. This is due to the fact that while demand continues to grow, the production capability of the concerned sector cannot cope with such demand at a faster clip.</t>
  </si>
  <si>
    <t>SPCMAD</t>
  </si>
  <si>
    <t>Zamboanga Peninsula, ARMM</t>
  </si>
  <si>
    <t>In year 2006, DA implemented the first phase of SELAP which covere the four (4) regions and 14 provinces in Mindanao. Various projects were implemented such as farm to market roads, and other forms of livelihood projects in the areas perceived as poverty-stricken and conflict-affected. As a result of these interventions, roads were opened and productivity increased which paved the way to the subsequent development in the area such as electrification, improved economic activity, developed agriculture and enhanced access to other basic services such as health and education. Likewise, this project intends to continue to complement the regular programs of the Department.</t>
  </si>
  <si>
    <t>The Program hopes to address the development of beef cattle and small ruminants through setting up the network of genetic farms in both private and government. New bloodlines and quality breeder stocks will be loaned to farmer groups and cooperators, and ranchers to upgrade their stocks.</t>
  </si>
  <si>
    <t xml:space="preserve">This is the second phase of Agrikultura: Kaagapay ng Bayang Pinoy (AKBay) Program. The AKBay is a social intervention program designed to assist the poorest sector of the agriculture and fishery industry of the thirty one (31) poorest provinces in Luzon and Visayas that belong to the Priority One, Two and Three provinces as identified in the Accelerated Hunger Mitigation Program. </t>
  </si>
  <si>
    <t>4th, 5th, and 6th class municipalities in the thirty-one (31) AHMP-priority provinces in Luzon and Visayas</t>
  </si>
  <si>
    <t>PHILRICE</t>
  </si>
  <si>
    <t>This is an ongoing project under PL480.</t>
  </si>
  <si>
    <t>(vii) Accelerating the Genetic Resources Improvement Program for Beef Cattle and Small Ruminants</t>
  </si>
  <si>
    <t>(viii) AKBay - Agrikultura: Kaagapay ng Bayan Pinoy Program - Phase II (Component 1 - Provision of Funds for the Establishment of Livelihood Projects)</t>
  </si>
  <si>
    <t xml:space="preserve">The project will strengthen the capacity of the Department of Agriculture through the Philippine Carabao Center (PCC) to undertake relevant and meaningful research and development activities on animal biotechnology in the context of its new mandate to serve as the lead Livestock Biotechnology Institution of the DA.  Improving capability and R &amp; D activities of PCC shall focus on the following major concerns, involving large (cattle and carabao) and small ruminants (goat and sheep), namely: reproductive physiology, animal genetics and breeding, animal health, physiology of lactation and growth and animal nutrition. </t>
  </si>
  <si>
    <t>The National Pesticde Analytical Laboratory (NPAL) and the Davao Pesticide Analytical Laboratory (DPAL) are the laboratories accredited to conduct analyses of prime commodities like mango and okra for export to Japan. The laboratory was able to cope up with the demands of analysis until the implementation of the positive list system in Japan. With the increasing number of samples and increasing number of detections of different pesticides in the importing country, the need for screening those commodities for pesticide residues becomes necessary to prevent detections and return of the said commodities to the country of origin.</t>
  </si>
  <si>
    <t>(xi) Strengthening Livestock Biotechnology Center</t>
  </si>
  <si>
    <t>(xii) Support to Emergency and Livelihood Assistance Project (SELAP) Phase II</t>
  </si>
  <si>
    <t>(xiii) Upgrading of Pesticide Analytical Laboratories</t>
  </si>
  <si>
    <t>The quality of smallholder farm level carabao-milk production can be improved by supporting an effective collection scheme with simple facilities that will facilitate consolidation and basic pocessing from farm to the dairy plant.</t>
  </si>
  <si>
    <t>NCR, XI</t>
  </si>
  <si>
    <t xml:space="preserve"> I, II,  IV-A, VII, X</t>
  </si>
  <si>
    <t>(iv) Strengthening Post-Harvest Capacities of Existing Dairy Cooperatives</t>
  </si>
  <si>
    <t>FIDA</t>
  </si>
  <si>
    <t>(vi) Fiber Research, Development and Standard Enforcement - Operation</t>
  </si>
  <si>
    <t xml:space="preserve">Includes activities such as: (a) Conduct of Farmers Training e.g. Conduct of Farmers Field School, Conduct of Technical Training, Conduct of Fiber-based Livelihood Training, and (b) Technology Information Support e.g. Production and Distribution of information materials - technoguides/brochures, 
Maintenance of Techno-Demo Farm.
</t>
  </si>
  <si>
    <t>Governance in extension means the effective management of resources and relations in a transparent, accountable, equitable and responsive manner to the clients needs. This will see to it that extension policies and standards, strategic plan as well as monitoring and evaluation mechanisms are in place for effective implementation of extension among clients.</t>
  </si>
  <si>
    <t>(vii) Goat Production Project for the Accelerated Hunger Mitigation Program</t>
  </si>
  <si>
    <t>(viii) Improving Enabling Environment and Quality of AFE Governance-Regular Program</t>
  </si>
  <si>
    <t>(ix) Strengthening Livestock Biotechnology Center</t>
  </si>
  <si>
    <t>(x) Support to Emergency and Livelihood Assistance Project (SELAP) Phase II</t>
  </si>
  <si>
    <t>(v) Goat Production Project for the Accelerated Hunger Mitigation Program</t>
  </si>
  <si>
    <t>(vi) Mobilizing Civil Society Organizations (CSOs) in Promoting Good Governance</t>
  </si>
  <si>
    <t>(vii) Strengthening Livestock Biotechnology Center</t>
  </si>
  <si>
    <t>(viii) Support to Emergency and Livelihood Assistance Project (SELAP) Phase II</t>
  </si>
  <si>
    <t xml:space="preserve"> I, II, III, IVA, V, VI,VII, VIII, IX, X, XI, XII, XIII, CAR, ARMM</t>
  </si>
  <si>
    <t>The project features the restoration and rehabilitation of diversion dam, irrigation and drainage facilities and structures that will restore and rehabilitate of an area of 1,070 and 385 hectares respectively.</t>
  </si>
  <si>
    <t>S. Cotabato</t>
  </si>
  <si>
    <t>The project aims to provide adequate irrigation water supply to about 2,500 hectares of agricultural lands in order to increase crop production in the area thereby uplifting the socio-economic life of the intended beneficiaries in the municipalities of Alcala and 
Amulung in Cagayan.</t>
  </si>
  <si>
    <t>Cagayan</t>
  </si>
  <si>
    <t>Installation of pump irrigation system to irrigate an area of 2,300 hectares.</t>
  </si>
  <si>
    <t>Ifugao</t>
  </si>
  <si>
    <t>Construction of earthfill dam 47.00 m. high, with crest length of 376.75 m., a reservoir capacity of 6.95 mcm of water to irrigate an area of 469 has (new) and 1,191 has (rehab).</t>
  </si>
  <si>
    <t>Davao Sur</t>
  </si>
  <si>
    <t>Construction of new Diversion Dam, Canals, and canal/drainage structures to generate 414 hectares to improve rice production in the area, thereby uplifting socio-economic life of the intended beneficiaries</t>
  </si>
  <si>
    <t xml:space="preserve">La Union </t>
  </si>
  <si>
    <t>The project aims to provide adequate irrigation water supply to about 1,238 hectares of agricultural lands  in order to increase rice production in the area thereby uplifting the socio- economic life of the intended beneficiaries. It covers municipality of Baggao, Cagayan.</t>
  </si>
  <si>
    <t>Cagayan, R2</t>
  </si>
  <si>
    <t>Construction of reservoir dam and irrigation facilities</t>
  </si>
  <si>
    <t>Marinduque</t>
  </si>
  <si>
    <t>Construction of small reservoir dam, irrigation and drainage facilities, flood control and aquaculture.</t>
  </si>
  <si>
    <t>N. Ecija</t>
  </si>
  <si>
    <t>Construction of irrigation and drainage facilities to serve 418 ha of new areas in Baliangao, Misamis Occidental.</t>
  </si>
  <si>
    <t>Misamis Occ.</t>
  </si>
  <si>
    <t xml:space="preserve">The project is expected to provide irrigation water the rice areas in the eastern section of the Central Plain of Luzon, and generate electricity for the Luzon Grid (Nueva Ecija and Bulacan).  </t>
  </si>
  <si>
    <t>Bulacan &amp; Nueva Ecija</t>
  </si>
  <si>
    <t>Construction of canal lining, drainage system and structure to improve the existing system and to serve additional 300 hectares in Baobo IS.</t>
  </si>
  <si>
    <t>Agusan del Sur</t>
  </si>
  <si>
    <t>Construction of reservoir dam, canal structures and access roads to provide irrigation service in San Juan, Ilocos Sur.</t>
  </si>
  <si>
    <t>Ilocos Sur, R1</t>
  </si>
  <si>
    <t>Construction of a 29 m high zoned earthfill dam, with crest length of 287.0 m, a capacity of 13.83 mcm of water, irrigation &amp; drainage facilities, flood control and aquaculture.</t>
  </si>
  <si>
    <t>Camarines Sur, R5</t>
  </si>
  <si>
    <t>Bohol</t>
  </si>
  <si>
    <t>This project is an extension area of World Bank financed project being undertaken by the Department of Agriculture. It will construct 990 meters of canal (lateral A-Extra) and supplementary dam.</t>
  </si>
  <si>
    <t>Surigao del Sur</t>
  </si>
  <si>
    <t>The project aims to provide adequate irrigation water supply to about 1,010 hectares of agricultural land that covers the barangays aof Mondragon and Sna Roque. It involves the construction of dam, irrigation and drainage facilities, onfarm facilities, service/ access  roads, and project facilities.</t>
  </si>
  <si>
    <t>W. Samar</t>
  </si>
  <si>
    <t>Construction of diversion works, canal system, &amp; farm project facilities</t>
  </si>
  <si>
    <t>N. Samar</t>
  </si>
  <si>
    <t>Improvement of river irrigation system in the municipalities of Cabadbaran, R.T. Romualdez &amp; Butuan City, Agusan del Norte to contribute to the achievement of MTPDP's objective on  increasing agricultural productivity, raising farm-household incomes, generating employment,  reducing poverty and to contribute to attaining food staples self-sufficiency targets in Agusan del Norte</t>
  </si>
  <si>
    <t>Agusan del Norte</t>
  </si>
  <si>
    <t>The project features the construction of 1 unit diversion works, irrigation network includes concrete line canal and earth canals, construction of major structure at main canal and other complex and minor structures on-farm irrigation and drainage facilities. The project aims to generate 913 hectares and improve the standard of living of 575 potential farmer beneficiaries distributed in 15 barangays, all in the municipality of Calbiga and San Sebastian, Samar.</t>
  </si>
  <si>
    <t>Construction of impounding dam, reservoir, irrigation &amp; drainage facilities to serve 200 ha. Of new area in Calape</t>
  </si>
  <si>
    <t>The project aims to provide adequate irrigation water supply to about 1,060 hectares agricultural land that cover the towns of Catarman and Bobon. It involves the feasibility study &amp; detailed engineering, construction of dam, cana systems, terminal facilities, services/access roads and project office facilities.</t>
  </si>
  <si>
    <t>N. Leyte</t>
  </si>
  <si>
    <t>Construction of facilities to provide irrigation service and improvement of existing facilities in Bayombong, Solano and Villaverde, Nueva Ecija.</t>
  </si>
  <si>
    <t>Nueva Vizcaya, R2</t>
  </si>
  <si>
    <t>The project aims to provide adequate irrigation water supply to about 867 hectares inclusive of 93 restore area of agricultural land in order to increase rice production in the area thereby uplifting the socio-economic life of the intended beneficiaries. It covers the municipality of Villaverde, Nueva Vizcaya.</t>
  </si>
  <si>
    <t>The project aims to improve and generate 150 ha. through construction of canals and road network.</t>
  </si>
  <si>
    <t>Talugtug, Nueva Ecija</t>
  </si>
  <si>
    <t>The project aims to provide adequate irrigation water supply to about 1,500 hectares of agricultural lands in order to increse crop production in the area thereby uplifting the socio-economic life of the intended beneficiaries in the municipality of San Agustin, province of Isabela.</t>
  </si>
  <si>
    <t>Isabela</t>
  </si>
  <si>
    <t>Construction of irrigation and drainage facilities to serve 400 ha of new areas in Maramag, Bukidnon.</t>
  </si>
  <si>
    <t>Bukidnon</t>
  </si>
  <si>
    <t>SRA</t>
  </si>
  <si>
    <t xml:space="preserve">Water is an essential input in in all agricultural crops and enough moisture  is necessary for nutrient absorption of sugarcane  crop .  Severe moisture losses during the early development of sugarcane plant reduces yield by 30% ,so in order to attain the optimum productivity  level of sugarcane areas  irrigation facilities should be provided, especially to the marginal farmers who cannot afford  to purchase irrigation facilities. Irrigation systems installed in the country’s sugarcane farms are mostly procured through private sector initiatives. The installation of small water impounding areas and shallow tube wells in sugarcane milling districts to increase the number of irrigated sugarcane farms will be worked out by SRA with the Bureau of Soils and Water Management (DA-BSWM) through the support of DA as mother agency. </t>
  </si>
  <si>
    <t>Sugarcane areas established by SRA</t>
  </si>
  <si>
    <t>The project aims to provide adequate irrigation water supply to about 2,080 hectares of agricultural lands in order to increase crop production in the area thereby uplifting the socio-economic life of the intended beneficiaries in the municipalities of Jones and San Agustin, province of Isabela.</t>
  </si>
  <si>
    <t>Construction of facilities to provide irrigation service in Dinapigue, Isabela.</t>
  </si>
  <si>
    <t>Improvement of the existing irrigation system, construction of additional canal and structures to generate additional area, &amp; provision of flood mitigating and other environment protection structures and climate change adaptation measures.</t>
  </si>
  <si>
    <t>Pangasinan</t>
  </si>
  <si>
    <t>Construction of diversion dam, irrigation &amp; drainage facilities and service &amp; access roads.</t>
  </si>
  <si>
    <t>Lanao del Sur</t>
  </si>
  <si>
    <t>The project aims to provide adequate irrigation water supply by rehabilitating and improving irrigation facilities in the municipalities of Ballesteros and Allapacan, Cagayn. Additional funding requirement for completion of protection and rehabilitation works not covered by PIDP.</t>
  </si>
  <si>
    <t>Support to operation</t>
  </si>
  <si>
    <t>For the Reqirements of the Program Beneficiaries Development Component of the Comprehensive Agrarian Reform Program</t>
  </si>
  <si>
    <t>Construction of new teruvian intake, improvement of existing canals and strucures, and construction of additional canals and structure to generate 865 hectares and restore 335 hectares to improve rice production in the area, thereby uplifting the socio-economic life of the intended beneficiaries.</t>
  </si>
  <si>
    <t>Ilocos Sur</t>
  </si>
  <si>
    <t>The project features the construction of a 11.0 meter high zoned earthfill dam &amp; appurtenant structures and construction of irrigation and drainage facilities that shall serve 150 hectares of rice land and improve the standard of living of 88 potentia farmers.</t>
  </si>
  <si>
    <t>Rehabilitation of existing service area and restoration of non-functioning service area in Gibong IS.</t>
  </si>
  <si>
    <t>Quezon</t>
  </si>
  <si>
    <t>Construction of diversion works, combine bench flume and closed sonduit, canal structures and other irrigation facilities in order to provide adeqaute irrigation water supply to increase production of rice thereby increasing the income of the farmers.</t>
  </si>
  <si>
    <t>Negros Occ.</t>
  </si>
  <si>
    <t>Construction of a zoned earth fill dam 31.00 m. high, with crest length of 230.0 m., a reservoir capacity of 2.39 mcm of water, canal &amp; canal structures, drainage network, service roads and drainage facilities.</t>
  </si>
  <si>
    <t>Nueva Ecija, Bulacan, Pampanga, R3</t>
  </si>
  <si>
    <t>Organizing and training of Irrigator's Associations (Isa) to develop and strengthen their capabilities for O&amp;M of NISs and CISs.</t>
  </si>
  <si>
    <t>The project aims to provide adequate irrigation water supply to about 200 hectares of agricultural lands  in order to increase crop production in the area thereby uplifting the socio- economic life of the intended beneficiaries in the municipality of Itbayat, province of Batanes.</t>
  </si>
  <si>
    <t>Batanes</t>
  </si>
  <si>
    <t>Construction of irrigation &amp; drainage facilities to serve new areas in Bubong, Lanao del Sur.</t>
  </si>
  <si>
    <t>Construction of earthfill dam 29.00 m high, with crest length of 219.5 m, a reservoir capacity of 0.6076 mcm of water to irrigate an area of 450 has.</t>
  </si>
  <si>
    <t>Construction of SRIP, restoration of water intrusion barriers, access/service roads, drainage facilities and installation of 101 units of shallow tube wells to be able to develop and irrigate a total of 1,656 hectares.</t>
  </si>
  <si>
    <t>Surigao del Norte</t>
  </si>
  <si>
    <t>Construction of diversion works &amp; canal system</t>
  </si>
  <si>
    <t>Tawi-Tawi</t>
  </si>
  <si>
    <t>The project features the repair/improvement/rehab of diversion dam, irrigation and drainage facilities and structures that will restore an area of 100 hectares, and rehabilitate an area of 1100 hectares.</t>
  </si>
  <si>
    <t>Davao del Norte</t>
  </si>
  <si>
    <t>Construction of Diversion dam and irrigation facilities to Improve irrigation service needed by farmers in Camarines Sur</t>
  </si>
  <si>
    <t>Construction of facilities to provide irrigation service in Midsayap, North Cotabato.</t>
  </si>
  <si>
    <t>N. Cotabato</t>
  </si>
  <si>
    <t>Construction of diversion works, canal system, &amp; farm level facilities</t>
  </si>
  <si>
    <t>Zambo. Del Sur</t>
  </si>
  <si>
    <t>Loan Repayment due in (2006-2010) to National Development Company (NDC), Principal amount to P3,500,000,000 plus Interest of P327,250,000</t>
  </si>
  <si>
    <t>N/A</t>
  </si>
  <si>
    <t>Construction of diversion structures and appurtenant structures, irigation canals and in-line canal structures, drainage structures, flood &amp; other environment protection and climate change adaptation measures.</t>
  </si>
  <si>
    <t>The project features the construction and expansion of diversion dam, irrigation and drainage facilities and structures that will generate a new area of 200 hectares.</t>
  </si>
  <si>
    <t>Zamboanga Sibugay</t>
  </si>
  <si>
    <t>The project features the construction and extension of diversion dam, irrigation and drainage facilities that will generate a new area of 400 hectares.</t>
  </si>
  <si>
    <t>Construction of a zoned earthfill dam with a high of 31.00 m., with crest length of 240.00 m., a reservoir capacity of 3.08 mcm of water, irrigation &amp; drainage facilities to  serve 530 ha, flood control &amp; aquaculture.</t>
  </si>
  <si>
    <t>Construction of zoned earthfill dam with height of 22.5 m, ungated broad crested weir and drop-type spillway, outlet works, irrigation and drainage facilities.</t>
  </si>
  <si>
    <t>The project aims to provide adequate irrigation water supply to about 1,120 hectares of agricultural lands  in order to increase crop production in the area thereby uplifting the socio- economic life of the intended beneficiaries in the municipality of  Buguey, Cagayan.</t>
  </si>
  <si>
    <t>This is a regular program/project/activity</t>
  </si>
  <si>
    <t>The project features the construction and expansion of diversion dam, irrigation and drainage facilities and structures that will generate a new area of 370 hectares.</t>
  </si>
  <si>
    <t>MAP Irrigation Project has an irrigable area of 800 has with a potential area for expansion up to 400 has, upon the provision of additional facilities at the downstream portion of main canal. The project has an initial identified beneficiaries of 611.</t>
  </si>
  <si>
    <t>Construction of a zoned earth fill dam 30 m. high, with crest length of 210.0 m., a reservoir capacity of 16.69 mcm of water to irrigate an area of 1,200 has.</t>
  </si>
  <si>
    <t>Apayao, CAR</t>
  </si>
  <si>
    <t>The project features the repair/improvement/rehab of diversion dam, irrigation and drainage facilities and structures that will restore an area of 508 hectares, and rehabilitate an area of 1100 hectares.</t>
  </si>
  <si>
    <t>Davao del Sur</t>
  </si>
  <si>
    <t>The Project features the construction, repair/improvement/rehab of diversion dam, irrigation and drainage facilities and structures that will generate a new area of 60 hectares, restore an area of 450 hectares, and rehabilitate an area of 1860 hectares.</t>
  </si>
  <si>
    <t>The project aims to alleviate poverty by raising farm income levels, generate employment oppurtunities and improve social infrastractures and services in Catubig Valley Northern Samar</t>
  </si>
  <si>
    <t>For payment of non-power component irrigation share of cost payable to the National Power Corporation/Power Sector Assets and Liabilities Management.</t>
  </si>
  <si>
    <t>The project features the repair/ improvement/ rehab of diversion dam, irrigation and drainage facilities and structures that will rehabilitate an area of 215 hectares.</t>
  </si>
  <si>
    <t>The project features the construction, expansion, restoration and rehabilitation of diversion dam, irrigation and drainage facilities and structures that will generate a new area of 100 hectares and restore and rehabilitate 100 and 500 hectares, respectively.</t>
  </si>
  <si>
    <t>Zamboanga del Norte</t>
  </si>
  <si>
    <t>Construction of a zoned earth fill dam with a height of 12 m &amp; a reservoir area of 12.31 ha for irrigation, flood control &amp; aquaculture.</t>
  </si>
  <si>
    <t>Camarines Sur</t>
  </si>
  <si>
    <t>The project primarily involves the rehabilitation/improvement of SSIPs nationwide. It consists of three (3) major components, namely: A) Preparatory of Ground Works, Organization and Training; B) Project Design and Development; and C) Project Monitoring and Evaluation.</t>
  </si>
  <si>
    <t>Construction of additional canal structures, protection works and other farm facilities to serve extension areas in Sindangan.</t>
  </si>
  <si>
    <t>Construction of earthfill dam 19.0 m. high, with crest length of 250.0 m., a reservoir capacity of 5.42 mcm of water, canal network, road network and irrigation facilities to irrigate an area of 916 has.</t>
  </si>
  <si>
    <t>Samar</t>
  </si>
  <si>
    <t>Construction of impounding reservoir, irrigation and drainage facilities to serve about 700 ha of new service area.</t>
  </si>
  <si>
    <t>Ilocos Norte, R1</t>
  </si>
  <si>
    <t>The project features that construction, repair/ improvement/ rehab of diversion dam, irrigation and drainage facilities and structures that will generate a new area of 1000 hectares, restore an area of 500 hectares, and rehabilitate an area of 2000 hectares.</t>
  </si>
  <si>
    <t>Construction of a 3 meter high diversion dam and its appurtenant structures across the Batang  River, canal distribution network, drainage facilities, O&amp;M roads, on-farm and other facilities to divert irrigation water to the irrigable area on its right bank.</t>
  </si>
  <si>
    <t>Construction of diversion works, canal system, access roads, terminal facilities, and project facilities.</t>
  </si>
  <si>
    <t>Construction of facilities to provide irrigation service and improvement of existring facilities in Talibon, Bohol.</t>
  </si>
  <si>
    <t>Improvement of existing facilities and construction of irrigation facilities to serve additional new areas in Upper Chico RIS. Extension areas proposed in Magaogao canal, Dilag canal, Balong West canal, Saudi Bulo &amp; Soto canal&amp; Padapad canal.</t>
  </si>
  <si>
    <t>Kalinga</t>
  </si>
  <si>
    <t>To repair and improve the completed facilities, construct remaining drainage canal structures and construct access/infrasite road to  rehabilitate 1,600 hectares.</t>
  </si>
  <si>
    <t>To implement irrigation and drainage facilities, agricultural support, social infrastructures and inclusion of peace building interventions to sustain the whole development effort and to ensure that development continously  takes place even after project development.</t>
  </si>
  <si>
    <t>The project features the construction and repair of diversion dam, irrigation and drainage facilities and structures that will generate an area of 50 hectares.</t>
  </si>
  <si>
    <t>Construction of a 25.56 m high zoned earth fill dam with reservoir area of 30.75 ha, ungated ogee type spillway, outlet works,  canal network, road network and drainage facilities.</t>
  </si>
  <si>
    <t>Tarlac, R 3</t>
  </si>
  <si>
    <t>Improvement of existing facilities and construction of irrigation facilities to serve additional new areas in West Apayao-Abulog IS.</t>
  </si>
  <si>
    <t>Apayao</t>
  </si>
  <si>
    <t>BSWM/
NAFC</t>
  </si>
  <si>
    <t>PFDA</t>
  </si>
  <si>
    <t>The PFDA is mandated to provide fishery post-harvest infrastructure facilities in areas in the country where they are needed nationwide to provide adequate fish landing and trading facilities; to facilitate efficient distribution and marketing of fish and fishery products; to reduce post-harvest losses; to create job opportunities; and to encourage more private sectors to invest in fishery related businesses in the area.</t>
  </si>
  <si>
    <t>The rice crisis has prompted the Philippine Government to improve domestic self-sufficiency and self-reliance in rice production to ensure food security.  Towards this objective, the Philippine Government has launched a food production program dubbed as FIELDS (Fertilizers, Irrigation and other infrastructures, Extension, Loans, Dryers and postharvest facilities, and Seeds), which aims to strengthen the country’s ability to provide food for the people through efficient food production modules.   Corollary to it, the Department of Agriculture crafted a Rice Self-Sufficiency Plan (RSSP) which intends to boost production substantially to make the country 100% sufficient in rice by 2013.
Among the key interventions set under the FIELDS Program and RSSP are the provisions of good quality seeds, mechanization and postharvest.  Specifically, adoption of appropriate postharvest technologies and improved postharvest practices are emphasized through the establishment of appropriate rice drying, storage and processing facilities in order to ensure the safe storage, handling and availability of good quality rice grains for food and seeds, and to reduce the current postharvest losses of 15% down to a single digit of about 8%.  It is estimated that the 7% reduction of postharvest losses can be translated to about 0.74 million metric tons of rice per year or about one-third of the total rice import requirements of the country for 2008.
Vital to the attainment of the objective of modernizing and improving the rice productivity in the Philippines is the mechanization of farm and postharvest operations.  Reports from the Regional Network on Agricultural machinery (RNAM), however, show that the Philippines is one of the Asian countries with low level of mechanization.  The relatively low level of mechanization and high postharvest losses in the country may be attributed to lack of available mechanized facilities and/or the slow adoption of improved modern machines and equipments.  This can be traced to the high cost of acquisition and maintenance as well as the proliferation of substandard agricultural machinery.
To promote farm mechanization, the Government of Korea has established the Agricultural Machinery Rental System which aims to provide custom services to farmers.  Likewise, construction of Rice Processing Complex (RPC) was encouraged to promote efficient postharvest operation through mechanization and automation.  In recent years, the number of RPCs in Korea has increased and in 2003, there are around 328 RPCs and 568 drying and storage complexes in Korea.  The establishment of RPCs has led to savings in labor cost, reduction of losses in rice, enhancement in the quality of rice, improvement of the distribution system, and maximization of by-product.  Specifically, working hours was reduced by 64%; operating costs have been cut by 34%; and losses were reduced from 6% to 1%.  
In an unprecedented move, the Korean Government through the Korean International Cooperation Agency (KOICA) shared this modernization strategy in 2006 through the construction of the first Modern Rice Processing Center (RPC) in Aurora, Philippines to assist the country in curbing postharvest losses.  The project provides a holistic approach in rice production, from land preparation to processing, with the primary objective of improving farm productivity, reducing postharvest losses, and improves quality of rice produced, thereby, increasing the income of farmers in the province.</t>
  </si>
  <si>
    <t>Sta. Barbara, Pangasinan; Pototan,Iloilo; Pilar, Bohol; Matanao,Davao del Sur</t>
  </si>
  <si>
    <t>In pursuance of PFDA's mandate to provide fishery post-harvest and other infrastructure facilities in areas where these facilities are needed to provide adequate supply of ice in the area; to minimize, if not eliminated, further losses of fish; and to improvement handling and preservation practices of fish and fishery products.</t>
  </si>
  <si>
    <t>(ii) ALA RIS/Surallah Extension Project</t>
  </si>
  <si>
    <t>(iii) Alcala-Amulung Pump Irrigation Project</t>
  </si>
  <si>
    <t>(iv) Alfonso Lista Pump IP</t>
  </si>
  <si>
    <t>(v) Asbang SRIP</t>
  </si>
  <si>
    <t>(vi) Bacnotan Irrig. Project</t>
  </si>
  <si>
    <t>(vii) Baggao IS Imprvt. &amp; Ext'n. Project (Taboan Area)</t>
  </si>
  <si>
    <t>(viii) Bagtingon SRIP</t>
  </si>
  <si>
    <t>(ix) Balbalungao Irrigation Project</t>
  </si>
  <si>
    <t>(x) Baliangao IP</t>
  </si>
  <si>
    <t>(xi) Balintingon Res. Multipurpose Project</t>
  </si>
  <si>
    <t>(xii) Baobo IS Imprvt. Project</t>
  </si>
  <si>
    <t>(xiii) Barbar SRIP</t>
  </si>
  <si>
    <t>(xiv) Barotac Viejo SRIP</t>
  </si>
  <si>
    <t>(xv) Benliw SRIP</t>
  </si>
  <si>
    <t>(xvi) Bislig City Integ. Devt. Project-IC</t>
  </si>
  <si>
    <t>(xvii) Bonot-Bonot SRIP</t>
  </si>
  <si>
    <t>(xviii) Bugko Irrigation Project</t>
  </si>
  <si>
    <t>(xix) Bulao Irrigation System Extension Project</t>
  </si>
  <si>
    <t>(xx) Cabadbaran RIS Imprvt. Project</t>
  </si>
  <si>
    <t>(xxi) Calbiga IP</t>
  </si>
  <si>
    <t>(xxii) Calunasan SRIP</t>
  </si>
  <si>
    <t>(xxiii) Catarman Bobon Irrigation Project</t>
  </si>
  <si>
    <t>(xxiv) Colocol Irrigation Project</t>
  </si>
  <si>
    <t>(xxv) Colocol IS Extension Project</t>
  </si>
  <si>
    <t>(xxvi) Construction/Extension of Super Diversion Canal (SDC)</t>
  </si>
  <si>
    <t>(xxvii) Dabubu IP</t>
  </si>
  <si>
    <t>(xxviii) Dagumbaan IP</t>
  </si>
  <si>
    <t>(xxix) Development  of Irrigation System in the Philippine Sugarcane Areas</t>
  </si>
  <si>
    <t>(xxx) Dibuluan Irrigation Project</t>
  </si>
  <si>
    <t>(xxxi) Dinapigue SSIP</t>
  </si>
  <si>
    <t>(xxxii) Dipalo RIS Extension Project</t>
  </si>
  <si>
    <t>(xxxiii) Ditsaan-Ramain River IP</t>
  </si>
  <si>
    <t>(xxxiv) East Abulog-Apayao Protection and Rehabilitation Project</t>
  </si>
  <si>
    <t>(xxxv) For the Implementation of Various Irrigation Projects Nationwide</t>
  </si>
  <si>
    <t>(xxxvi) For the Reqirements of the Program Beneficiaries Development Component of the Comprehensive Agrarian Reform Program</t>
  </si>
  <si>
    <t>(xxxvii) Gaco Irrigation Project</t>
  </si>
  <si>
    <t>(xxxviii) Gandara IP, Phase I</t>
  </si>
  <si>
    <t>(xxxix) Gibong Right &amp; Left Bank IS Imprvt. Project</t>
  </si>
  <si>
    <t>(xl) Guinhalina SRIP</t>
  </si>
  <si>
    <t>(xli) Hagbay Irrigation System Extension Project</t>
  </si>
  <si>
    <t>(xlii) Hilabangan River IP</t>
  </si>
  <si>
    <t>(xliii) Ibato-Iraan SRIP</t>
  </si>
  <si>
    <t>(xliv) Irrig. Mgt. Transfer Support Services</t>
  </si>
  <si>
    <t>(xlv) Itbayat Integ. SSIS Ext'n. Project</t>
  </si>
  <si>
    <t>(xlvi) Karigongan IP</t>
  </si>
  <si>
    <t>(xlvii) Kitcharao SRIP, Agusan del Norte</t>
  </si>
  <si>
    <t>(xlviii) Lake Mainit IADP (Mainit)</t>
  </si>
  <si>
    <t>(xlix) Languyan IP</t>
  </si>
  <si>
    <t>(l) Lasang RIS Restoration Project</t>
  </si>
  <si>
    <t>(li) Libmanan Cabusao Dam &amp; Rehab. Project</t>
  </si>
  <si>
    <t>(lii) Libungan River IS Ext'n. Project</t>
  </si>
  <si>
    <t>(liii) Lison Valley IP</t>
  </si>
  <si>
    <t>(liv) Loan Repayment due in (2006-2010) to National Development Company (NDC), Principal amount to P3,500,000,000 plus Interest of P327,250,000</t>
  </si>
  <si>
    <t>(lv) Lopez SRIP</t>
  </si>
  <si>
    <t>(lvi) Lower Agno RIS Imprvt. Project</t>
  </si>
  <si>
    <t>(lvii) Lower Sibuguey I RIS Ext'n Project</t>
  </si>
  <si>
    <t>(lviii) Lower Sibuguey II RIS Ext'n Project</t>
  </si>
  <si>
    <t>(lix) Mabini-Cayacay SRIP, Bohol</t>
  </si>
  <si>
    <t>(lx) Macalelon SRIP</t>
  </si>
  <si>
    <t>(lxi) Magapit PIS Extension Project</t>
  </si>
  <si>
    <t>(lxii) Maintenance of Irrigation Systems, Nationwide (Excavators and Trailers) for Existing NISs</t>
  </si>
  <si>
    <t>(lxiii) Malaig River Irrigation Project</t>
  </si>
  <si>
    <t>(lxiv) MAP Irrigation Project</t>
  </si>
  <si>
    <t>(lxv) Marimay SRIP</t>
  </si>
  <si>
    <t>(lxvii) Padada RIS</t>
  </si>
  <si>
    <t>(lxvi) Miral SRIP</t>
  </si>
  <si>
    <t>(v) Construction of Other Infrastructure facilities (Muncipal Fish Ports)</t>
  </si>
  <si>
    <t>(vi) Establishment of Modern Integrated Rice Processing Complexes in the Four Provinces in the Philippines</t>
  </si>
  <si>
    <t>(vii) Establishment of Postharvest facilities and Other Infrastructures (Ice Plant and Cold Storages)</t>
  </si>
  <si>
    <t>(viii) Fiber Research, Development and Standard Enforcement - Operation</t>
  </si>
  <si>
    <t>ODA Grant</t>
  </si>
  <si>
    <t>(ii) Fiber Research, Development and Standard Enforcement - Operation</t>
  </si>
  <si>
    <t>CODA</t>
  </si>
  <si>
    <t>It include facilitation services for the accreditation of seed growers and the implementation and monitoring of the local seedcotton standards.</t>
  </si>
  <si>
    <t xml:space="preserve">increase the farmer’s income </t>
  </si>
  <si>
    <t xml:space="preserve">Agricultural cotton seed multiplication entails the production of quality basic seeds of commercial cotton varieties as mandated to ensure that the sector has a steady supply of quality planting materials. </t>
  </si>
  <si>
    <t>The carabao development program aims to improve the productivity of the carabaos as sources of meat and milk, and thus directly accelerate nutritional alleviation of this sector while providing opportunities for augmenting their farm incomes. Training family members, particularly women, on proper utilization of this existing resource and allowing them access to better technologies and other production enhancing items, and group strengthening through community organization are major components of the program.</t>
  </si>
  <si>
    <t>This project aims to improve the quality of copra and enhance competitiveness of Philippine copra and its by-products. This involves the provision of 10 copra dryers in selected regions.</t>
  </si>
  <si>
    <t>Coconut producing provinces</t>
  </si>
  <si>
    <t>RFU 11</t>
  </si>
  <si>
    <t xml:space="preserve">The DIDP Area (Davao Region) is the number one producer of bananas and coconuts in the country, second in coffee and fourth in cacao. It is also the leading producer of fruits such as durian, pomelo and mangosteen. The region’s traditional exports include banana, coconut, pineapple, rubber, mango, abaca and forest products. However, the performance of the region’s agriculture sector slowed down in 2010 compared to production levels in 2004 except for some high-value commercial crops and poultry and livestock industries. (Reference: Davao Region Development Plan, 2011-2016). One of the causes is inefficient logistic support and inadequate rural infrastructure such as farm-to-market roads, which led to low production efficiency and low competitiveness.  
In line with the positioning of the DIDP as one of the major contributor to the country’s food sufficiency program, it is imperative that roads in bad condition be rehabilitated and new ones constructed to facilitate the opening of new and strategic production areas that can be easily linked to the market centers. This will significantly expedite marketing and distribution of products and thus result to more opportunities to farmers and producers.
</t>
  </si>
  <si>
    <t>DA-ITCAF</t>
  </si>
  <si>
    <t>Includes Operationalization of Agriculture and Fisheries Digital Library, Development of DA-Wide Applications Systems for Planning, Field Operations, Administrative and Finance Functions, Monitoring of agency ICT plans and policies, and Maintenance of ITCAF building, facilties and service vehicles</t>
  </si>
  <si>
    <t>DA-wide</t>
  </si>
  <si>
    <t>BAS</t>
  </si>
  <si>
    <t>FPA</t>
  </si>
  <si>
    <t>BPI</t>
  </si>
  <si>
    <t>Pest management as a major component of agricultural production has continued to progress in the last 20 years.  Since then, the intricacies of the decision-making process that determine the  soundness of adopted pest management strategies by farmers are better understood from the technical, environmental, economic, social and political perspective.  The concept and practice of need-based pesticide sprays were introduced in 1978 through the Integrated Pest Management (IPM) Program of the Department of Agriculture through the Bureau of Plant Industry.</t>
  </si>
  <si>
    <t xml:space="preserve">  MITHI is a process that will help the E-Gov Master Plan (EGMP) with a bottom-up perspective of their ICT needs, which shall then be "harmonized" for inclusion into the EGMP.
</t>
  </si>
  <si>
    <t>Includes Maintenance of DA Private Network: Virtual Private Network (VPN)/MPLS; internet services for Quarantine ports, RFUs, DA Offices; VoIP, Mobile Internet and DA Call Center, Expansion and Upgrading of DA Wide Area Network (WAN) and Bureaus and Attached Agencies Local Area Network (LAN) including RIARCS and priority LGUs, and Expansion and Maintenance of the National Information Network (NIN) Data Warehouse.</t>
  </si>
  <si>
    <t>NMIS</t>
  </si>
  <si>
    <t>The Meat Establishment Improvement Program (MEIP) is a project of the 
NMIS in collaboration with the Bureau of Local Government &amp; Development of the Department of Interior and Local Government (DILG) and Bureaue of the Department of Budget and Management (DBM) aimed to assist the LGUs in the rehabilitation and improvement of LGU 
owned and managed animal slaughter facilities.</t>
  </si>
  <si>
    <t>Improved food security</t>
  </si>
  <si>
    <t xml:space="preserve">The proposal was approved for implementation on 2013-2015. The project primarily caters to the National Seed Production Network (SeedNet) and local farmer-seed growers. It is expected that higher production efficiency in seed processing operations will also bring about timely and sufficient production and distribution of quality seeds to the SeedNet and seed growers will be achieved. </t>
  </si>
  <si>
    <t>Increased productivity and production</t>
  </si>
  <si>
    <t>The Mindanao Rural Development Project – Adaptable Program Loan 2 (MRDP-APL2) is a 5-year rural development program with a long-term goal of improving incomes and attaining food security in the targeted rural communities.  The program has four components, namely:  Investment to Governance Reforms; Rural Infrastructure; Community Fund for Agricultural Development; and, Natural Resource Management.</t>
  </si>
  <si>
    <t>Mindanao</t>
  </si>
  <si>
    <t>Improved food security
Increased income
Improved  quality of life</t>
  </si>
  <si>
    <t>SCU</t>
  </si>
  <si>
    <t>The Philippine-Sino Center for Agricultural Technology (PhilSCAT) is a bilateral project of the Government of the Philippines (GOP) and the People’s Republic of China (PROC) established primarily to promote the adoption of a mechanized hybrid rice farming system which in turn will improve rice productivity in the Philippines and eventually increase the yield of Filipino farmers.
To realize such goal, the Center is engaged in research, development and extension (RDE) projects and activities that basically test and demonstrate the Chinese technologies in hybrid rice and agricultural mechanization to Philippine conditions.</t>
  </si>
  <si>
    <t>PCC addresses the vast issues and policies that may affect the sector’s development. It also considers policy requirements for growing industrialization and the impending globalization of the market, and its potential impact on the buffalo industry.</t>
  </si>
  <si>
    <t>It involve policy formulation, preparation of agency plan and budget, monitoring and evaluation reports, conduct of stakeholder consultations and electronic dissemination of cotton production statistics.</t>
  </si>
  <si>
    <t>The R&amp;D Program maintains an integrated, interdisciplinary approach to the discovery of innovative processes and methods of an efficient cotton production with the end in view of increasing the farmers’ income.</t>
  </si>
  <si>
    <t>Research being carried out at PCC covers wide disciplinary areas such as breeding and genetics, biotechnology, nutrition and forage/pasture, animal health, reproductive physiology, management, product development, socio-economics and policy.
The major consideration in technology development is sustainability while improving overall production efficiency and economic profitability, primarily for small-scale and medium-scale production systems.
Identification of research gaps is a common concern of farmers, extension workers and scientists. Implementation of R&amp;D activities is a cooperative undertaking of the research institutions, academe and other sectors, emphasizing excellence and relevance.</t>
  </si>
  <si>
    <t xml:space="preserve">The proposal was approved for implementation on Mar 2012 - Apr 2017. It is a technical cooperation project that aims to efficiantly disseminate agricultural technologies in the Autonomous Region in Muslim Mindanao (ARMM). </t>
  </si>
  <si>
    <t xml:space="preserve">Maguindanao, Lanao del Sur, Basilan, Sulu, and Tawi-tawi </t>
  </si>
  <si>
    <t>The Support to Poverty Eradication Empowerment and 
Development Program for Basic Sector is a support program implemented by the Department of Agriculture as a commitment to the Basic Sector of the National Anti-Poverty
Commission (NAPC) namely the Farmers' Fisherfolks and seven (7) other basic sectors.  The  Project will also provide technical assistance to the basic sectors.</t>
  </si>
  <si>
    <t>The program entails the delivery of technical support services to commercial cotton operations spearheaded by the private sector.</t>
  </si>
  <si>
    <t>DA/ DAR/ DENR</t>
  </si>
  <si>
    <t>Project Converge is a follow-on project based on the gains achieved from the previous IFAD assistance (NMCIREMP, WMCIP, CHARMP I &amp; II) to expand opportunities for increasing incomes among ARBs, Ips and rural women from improved agricultural production, expansion of enterprises and agribusiness development. It espouses "farm-to-table" package of agri-fishery interventions that will (a) generate knowledge base of commodity value chains by providing a full report on the characteristics of the value chain participants including, anmong others, distinct practices, relationship, revenue potential and full cost; (b) identify and link most efficient and cost-effective segments of prioritized value chains based on resources and market assessment; and (c) enabled the broad participation of farmers and fisherfolks and their enterprises through appropriate training and capacity building, credit access and infrastructure support.</t>
  </si>
  <si>
    <t>increased productivity and incomes increased
increased credit access</t>
  </si>
  <si>
    <t xml:space="preserve"> I, III, IV-A, IV-B, V, VI, VII, VIII, IX, X, XI, XII, XIII, ARMM</t>
  </si>
  <si>
    <t xml:space="preserve"> II, IVA, V, VI, VII, VIII, 
X, XII, XIII</t>
  </si>
  <si>
    <t>XI, Davao del Norte, Davao Oriental, Davao City, Davao del Sur, Compostela Valley</t>
  </si>
  <si>
    <t>I, III</t>
  </si>
  <si>
    <t>I, II, III, IV-B, V, VI, VIII, XI, XIII, Pangasinan, Ilocos Norte, Isabela, Nueva Ecija, Occidental Mindoro, Albay, Ilo-ilo, Leyte, Davao del Sur, Agusan del Sur</t>
  </si>
  <si>
    <t>I, VI,VII, IX, X, XII</t>
  </si>
  <si>
    <t xml:space="preserve"> I,VI,VII, XII</t>
  </si>
  <si>
    <t>I,VI,VII, IX, X, XII</t>
  </si>
  <si>
    <t xml:space="preserve"> IX, X, CARAGA</t>
  </si>
  <si>
    <t>(g) Unclassified MFO</t>
  </si>
  <si>
    <t>(x) Enhancing the Implementation of IPM to Improve Farmer Competitiveness, Minimize Environmental Risks and Ensure Food Security and Safety</t>
  </si>
  <si>
    <t>GOAL 2 Total Investment Targets</t>
  </si>
  <si>
    <t>GOAL 1 Total Investment Targets</t>
  </si>
  <si>
    <t>(viii) Establishment of Technical Advisory and Assistance Mechanisms for Enhanced Agricultural and Fishery Program and Policy Formulation</t>
  </si>
  <si>
    <t xml:space="preserve">The project aims to come up with responsive, aligned and appropriate policies, programs  and  projects  that  support the   advocacies  and  thrusts  of  the  Agri-Pinoy  framework for an inclusive, competitive, and sustainable  agricultural and fishery development.
</t>
  </si>
  <si>
    <t xml:space="preserve"> 2,  7,  16</t>
  </si>
  <si>
    <t>(ix) Fiber Research, Development and Standard Enforcement - Operation</t>
  </si>
  <si>
    <t>(x) Scaling up Agriculture and Fishery Multi-Stakeholder Participatory Processes: A Volunteer Development Program</t>
  </si>
  <si>
    <t>Considering the nature of the AFC and NSC existence which thrives on the spirit of volunteerism, giving importance and dignity to the work of our partner volunteers are musts. Volunteer management necessitates the provision of the needed physical infrastructure, capacity enhancement interventions, recognition and rewards. These are critical ingredients needed to institutionalize and sustain wider participation of the private-sector in government undertakings.  It is in this context that this project is being proposed.</t>
  </si>
  <si>
    <t>(x) Enhancing Access to AFE Knowledge Products and Services</t>
  </si>
  <si>
    <t>The need to improve the client’s access to AF information, data and knowledge is crucial for an efficient and effective extension delivery system.  All stakeholders along the value chain must have ready access to information, data and knowledge anywhere, at any pace and anytime to enhance adoption of technologies as basis for sound and informed decisions. Through the use of ICT, the farmers are link to the best technical advice, data and information available in the country and in the world, if necessary, to address production and marketing problems and profit. 
In addition, the use of innovative extension approaches to communicate information and promote new technologies contributes to sustainable agriculture. ATI priorities include provision of technical assistance to all stakeholders and other private sector stakeholders and non-governmental organisations to use technology to improve rural livelihoods.  Initiatives include coordinating training in communication technology, producing extension materials for agricultural and forestry systems, and promoting training in formal and non-formal communication skills.   The Institute must also ensure the availability of communication facilities and modes of communication to fast tract data and information dissemination to all the stakeholders.</t>
  </si>
  <si>
    <t xml:space="preserve"> 7,  16</t>
  </si>
  <si>
    <t>(xi) Strengthening AFE Stakeholders Capacity in Climate Change Adaptation and Readiness-Regular Program</t>
  </si>
  <si>
    <t>The economy and the environment often have a cause and effect relationship. Acute environmental crisis is very much a direct consequence of the pervasive character of rural poverty where small peasant farmers whose livelihood depends on the land. Conserving our stressed-eco environment, while proforming our most needed agricultural and other activitries in the country should be an utmost concern</t>
  </si>
  <si>
    <t>(xii) Yen Loan Technical Assistance (YLTA) for the Malitubog-Maridagao Irrigation Project Agriculture Component (MMIP-YLTA)</t>
  </si>
  <si>
    <t>The YLTA aims to pilot test the Agriculture Component sub-projects (i.e., PDF and Farm Inputs) in the area. This is to assess the following: 1) Effectiveness of the suggested schemes for both PDF and Farm Input Provision; and 2) Acceptability of the scheme by potential Farmer-cooperators. It is also to examine if these sub-projects will lead into: 1) Increase in the IA Membership; 2) Increase the Irrigation Service Fee (ISF) Collection Efficiency; and 3) Strengthening of IAs.</t>
  </si>
  <si>
    <t xml:space="preserve"> 16,  7</t>
  </si>
  <si>
    <t>(iv) Fiber Research, Development and Standard Enforcement - Operation</t>
  </si>
  <si>
    <t>This is a regular program/project/activity. Includes activities such as: (a) Development of production technologies through conduct of agricultural researches on Crop Improvement, Crop Production, Crop Protection and on agricultural engineering (soil and water &amp; post harvest);
(b) Development/adoption of technologies on the utilization of plant fibers;
(c) Development/improvement of postharvest technologies on fiber extraction</t>
  </si>
  <si>
    <t>(i) Agricultural Research and Development</t>
  </si>
  <si>
    <t xml:space="preserve"> 2,  7</t>
  </si>
  <si>
    <t>(ii) Development and Management of Fisheries and Aquatic Resources</t>
  </si>
  <si>
    <t>BAFPS</t>
  </si>
  <si>
    <t>This is a regular program/project/activity. BAFPS is tasked to formulate and enforce standards of quality in the processing, preservation, packaging, labeling, importation, exportation, distribution and advertising of agricultural and fisheries products; conduct research on product standardization, alignment of the local standards with the international standards; and conduct regular inspection of processing plants, storage facilities, abattoirs, as well as public and private markets to ensure freshness, safety and quality of products.</t>
  </si>
  <si>
    <t>(iv) Formulation of programs, standards, and guidelines for soil and water resources conservation, management, and development</t>
  </si>
  <si>
    <t>(v) Isolation, production and quality testing of soil inoculants</t>
  </si>
  <si>
    <t>(vi) Monitoring and Evaluation of Livestock Projects/Activities</t>
  </si>
  <si>
    <t>LDC</t>
  </si>
  <si>
    <t>This is a regular program/project/activity which is continuing with GMA program components and livestock projects</t>
  </si>
  <si>
    <t>(vii) Philippine Animal Health Information Systems - Component III (MITHI-Phil-AHIS)</t>
  </si>
  <si>
    <t>For the sustained implementation of various animal disease prevention, control and eradication programs.</t>
  </si>
  <si>
    <t>(viii) Policy Review, Formulation and Establishment of Comprehensive Policy Guidelines for the Livestock Industry</t>
  </si>
  <si>
    <t>This is a regular program/project/activity that formulates policy recommendations and implementing guidelines in collaboration with other government agencies and the stakeholders.</t>
  </si>
  <si>
    <t>(ix) Rural Development Project in the Philippines (RDPP)</t>
  </si>
  <si>
    <t>PHILMECH</t>
  </si>
  <si>
    <t>The project intends to improve the efficiency of the corn production and postproduction system in the Philippines through the introduction of appropriate machineries, technologies and systems from South Korea</t>
  </si>
  <si>
    <t>(x) Support to the Development and Management of Fisheries and Aquatic Resources</t>
  </si>
  <si>
    <t>(xi) Water management and soil conservation</t>
  </si>
  <si>
    <t>(xii) Water resources planning, development and management, including the repair and maintenance of water impounding systems and the operation and establishment of Agro-Hydro-Meteorological Stations</t>
  </si>
  <si>
    <t>DA, Ministries (or equivalent), universities, other related institutions and FAO</t>
  </si>
  <si>
    <t>The proposed project is a regional project with the Philippines as the primary country beneficiary and one APEC economy in Latin America. Also, the FAO os considering the Department as the National Focal Agency of this project. It is expected to improve food security of household groups that are vulnerable  to climate change by improving  understanding of the impact of climate change risks in agricultural production and household food security, and by implementing effective adaptation options and policy measures that support them.</t>
  </si>
  <si>
    <t>PDS</t>
  </si>
  <si>
    <t>The project proposes for the expansion and rehabilitation, and operation and maintenance of selected 11 corn postharvest processing and trading centers (PHPTCs) of the National Agribusiness Corporation (NABCOR) in Luzon and Mindanao.</t>
  </si>
  <si>
    <t>increased productivity and production
increased credit access
increased income</t>
  </si>
  <si>
    <t>DA/BSWM/ACPC/BPI</t>
  </si>
  <si>
    <t>(La Granja) Visayas</t>
  </si>
  <si>
    <t>(h) Unclassified MFO</t>
  </si>
  <si>
    <t>(ii) Formulation, Monitoring and Evaluation of Agricultural and Fishery Policies, Plans and Programs</t>
  </si>
  <si>
    <t>OSEC, BAFPS</t>
  </si>
  <si>
    <t>This is a regular program/project/activity. BAFPS formulate and enforce standards of quality in the processing, preservation, packaging, labeling, importation, exportation, distribution, and advertising of agricultural and fisheries products.</t>
  </si>
  <si>
    <t>(iii) Fiber Research, Development and Standard Enforcement - Operation</t>
  </si>
  <si>
    <t>This is a regular program/project/activity. Includes activities such as (a) Abaca Expansion - the development of new abaca areas to increase abaca production to meet local and foreign demand and to increase farmers' income; (b) Rehabilitation of old and unproductive abaca plantation and disease-free areas; (c) Sustained Abaca Disease Management Program; (d) Production of clean and disease-free abaca planting materials in five (5) tissue culture laboratories supported by seven (7) seedbanks and open-type abaca nurseries;
(e) Viral disease detection in abaca thru ELISA testing in three (3) diagnistic laboratories; (f) Anti-sera production for use in diagnostic laboratories for detection of abaca diseases
(g) Young-age rearing of silkworm for distribution to farmers in FIDA Sericulture Centers; (h) Conduct skills training on livelihood for out-of-school youths and housewives to increase income of farmers; and (i) Laboratory services on fiber testing.</t>
  </si>
  <si>
    <t>(iv) Implementation of Various Production Support Activities</t>
  </si>
  <si>
    <t>BAI, BPI, RFU</t>
  </si>
  <si>
    <t>(v) Production Support Services - BPI</t>
  </si>
  <si>
    <t>(iii) Implementation of Various Extension Support Education and Training Activities</t>
  </si>
  <si>
    <t>RFU</t>
  </si>
  <si>
    <t>(v) Quick Response Fund - NIA</t>
  </si>
  <si>
    <t>(vi) Ambayoan RIS Ext'n Project</t>
  </si>
  <si>
    <t>The projects aims to provide adequate irrigation water supply by restoring 50 hectares and rehabilitating 150 hectares of agricultural lands in order to increase crop production in the area thereby uplifting the socio-economic life of intended beneficiaries</t>
  </si>
  <si>
    <t>San Nicolas, Pangasinan</t>
  </si>
  <si>
    <t>(iii) Implementation of Various Agricultural Equipment and Facilities Support Activities</t>
  </si>
  <si>
    <t>(i) Quality Control and Inspection</t>
  </si>
  <si>
    <t>(ii) Quarantine Services</t>
  </si>
  <si>
    <t>This is a regular program/project/activity that assures the prevention of the spread of exotic plant pests and diseases that are not yet in the area and restrain the movement of such that are already existing within the area. Other activities are the inspection and monitoring of Methyl Bromide and Heat Treatment activities for export of plant products; conducts monitoring of mango pulp and seed weevils in the region; and, installation of fruitfly traps.</t>
  </si>
  <si>
    <t>(iii) Registration and Licensing - BPI</t>
  </si>
  <si>
    <t>(iv) Registration and Licensing - RFU</t>
  </si>
  <si>
    <t>(iv) Agribusiness and marketing services (AMAS)</t>
  </si>
  <si>
    <t>The AMAS plays a critical role in the implementation of the RA 8435 or AFMA. At present, the Agribusiness Investment Information Service (AIIS) (now AMAS) is the official representative of the Department of Agriculture in the Board of Investment National Investment Promotion Units (BOI-NIPU) and in the Small and Medium Enterprise Development Council (SMEDC). These two entities, both attached to the DTI, focus their promotion more on non-agri-industry. The agribusiness sector which largely comprises small and medium agri-based enterprises, is only partially addressed by these bodies. Thus, with the advent of the AFMA, the AIIS shall be further strengthened and reorganized to facilitate fully the promotion of agribusiness investment and assistance to the agribusiness concerns of small and medium enterprises (SMEs) development in the urban and rural areas.</t>
  </si>
  <si>
    <t>(v) Agricultural Intensification and Diversification Program</t>
  </si>
  <si>
    <t>RFU IV</t>
  </si>
  <si>
    <t>Palawan</t>
  </si>
  <si>
    <t>(vi)Bohol Agricultural Promotion Center</t>
  </si>
  <si>
    <t>RFU VII</t>
  </si>
  <si>
    <t>The Bohol Agricultural Promotion Center (BAPC) started in 1983 as a joint technical cooperation between the Japanese (JICA) and the Philippine government. It was geared towards accelerating the agricultural development of Bohol. The five-year project ended on January 1988, but was extended for another two years. By January 1990, the project was turned over to the Philippine government under the Department of Agriculture. From 1990 until 1995, BAPC functioned as a research outreach station (ROS) for the lowland irrigated development zone. It continued its integrated function on research, extension and training but focused more on rice and rice-based farming systems.</t>
  </si>
  <si>
    <t xml:space="preserve">(vii) Breeder based Expansion Program through the production of Genetically Superior Breeds/varieties/Species </t>
  </si>
  <si>
    <t>This is  a regular Program/Project/Activity of DA</t>
  </si>
  <si>
    <t>(viii) Casecnan Social Measures Project</t>
  </si>
  <si>
    <t>DA-RFU2 and PLGU of Qurino</t>
  </si>
  <si>
    <t>To provide livelihood and to increase productivity of the farmers in Quirino Province which are affected by the Casecanan Irrigation Multi-Purpose Project (CMIPP).</t>
  </si>
  <si>
    <t>Quirino Province</t>
  </si>
  <si>
    <t>(ix) Comprehensive R&amp;D in the Production of Community-based Coco Products</t>
  </si>
  <si>
    <t>Includes varietal improvement, crop agronomy, nutrition and farming systems, and integrated crop protection. Also includes continuing research on alternative fuels, Brontispa eradication, and oil palm development.</t>
  </si>
  <si>
    <t>(x) Conduct of Dialogue/Seminar/Workshop - LDC</t>
  </si>
  <si>
    <t>This is a regular program/project/activities such as conduct of public hearing, special events, etc.</t>
  </si>
  <si>
    <t>(xi) Coordination of Agricultural and Fishery Production Programs - Operation</t>
  </si>
  <si>
    <t>This is a regular program/project/activity of NAFC. The NAFC also coordinates the crafting and implementation of agriculture-and-fisheries-focused policies and programs toward integrating and harmonizing into a seamless whole all development interventions in the sectors. 
This activity feeds on the outputs of the consultations and dialogues between the government and private sector. Through this activity, the agency is able to identify policy contradictions and gaps, program and function overlaps between and among institutions, program and policy implementation weaknesses and like issues, problems and concerns besetting various sectors or geographic areas in agriculture and fisheries development. More importantly, the agency is able to bring these to the attention of competent authorities and singly or jointly with the agency stakeholders in both private sector and government, formulate and recommend measures to address them.</t>
  </si>
  <si>
    <t>(xii) Coordination of Agricultural and Fishery Production Programs - Support to Operation</t>
  </si>
  <si>
    <t>(xiii) Coordination of agricultural research (BAR)</t>
  </si>
  <si>
    <t>BAR</t>
  </si>
  <si>
    <t>(xiv) Dairy Enterprise Development Program</t>
  </si>
  <si>
    <t>Enhancing farmers’ income from rice, coconut and other crops through crop-dairy systems.  This program focuses on farmer profitability that will promote earning daily cash flows through direct milk sales at the farm level and generate “weekly milk payroll” for dairy farmers at the enterprise level.  Product development and marketing program will help launch premium, high-end products for enhanced commercialization given efficient design, and utilization of dairy facilities and established milk standards.</t>
  </si>
  <si>
    <t>(xv) Development of Community-based Integrated Pest Management Project</t>
  </si>
  <si>
    <t>Involves Integrated Pest Management (IPM) strategies for the control of Oryctes rhinoceros, scale insect, slug caterpillar, phytophthora, weed managements in coconut and the use of botanical biocides for the control of major pests of coconut and intercrop.</t>
  </si>
  <si>
    <t>(xvi) Development of Crops Sector</t>
  </si>
  <si>
    <t>This is a regular program/project/activity. BPI has the primary task of promoting the development of plant industries through research and development; crop production; crop protection and, effective technology promotion and transfer. The Bureau of Plant Industry implements the program of the Department of Agriculture to help the Filipino farmers on the following:
- Plant genetic resource conservation and management
- Improving crop farming system through R &amp; D
- Production of quality seeds and planting materials
- Plant pest surveillance and forecasting
- Assisting farmers on pest management system and control strategies
- Enforcement of plant quarantine laws, rules and regulations
- Farm mechanization
- Provision of analytical services on physico-chemical, microbiological and pesticide residue analysis
- Development of processing technologies on utilization of agricultural crops and its by-products
- Provision of services on seed testing and seed certification</t>
  </si>
  <si>
    <t>(xvii) Development of organizational policies, plans and procedures</t>
  </si>
  <si>
    <t>OSEC</t>
  </si>
  <si>
    <t>This is a support to the operation of DA in focusing on medium to long-term strategic concerns of agricultural and fisheries modernization.</t>
  </si>
  <si>
    <t>(xviii) Development of the Masterplan for Rice Supply Chain Management Distribution System in the Philippines</t>
  </si>
  <si>
    <t>NFA/ BAS</t>
  </si>
  <si>
    <t>2-year project with a total grant amount of PhP75.65M.</t>
  </si>
  <si>
    <t>(xix) Economic research, policy formulation and planning services</t>
  </si>
  <si>
    <t>This is a support to the operation of DA in execution and coordination of all Department activities related to the participatory achievement of the plans and goals.</t>
  </si>
  <si>
    <t>(xx) Enhancement of Philippine Soil Information Techology and Geomatics Services</t>
  </si>
  <si>
    <t>The existing soil information system (from PhilSIS Version 1 to Version 2) is merely designed with the Soil Survey staff as target users. With continuing advances in information technology, there is a need to revisit ARIS and redesign PhilSIS, and to overhaul its structure and come up with a cost-effective, environment-friendly, and labor-saving PhilSIS Version 3. The project shall acquire periodically spatial information on larger-scale agricultural environment, satellite images in particular. The use of satellite imageries in visual detection of details is far more discernible, accurate and reliable. The data will be quickly compiled, managed, and analysed through GIS framework.</t>
  </si>
  <si>
    <t>Central Luzon</t>
  </si>
  <si>
    <t>(xxi) Establishment of DA-RFU5 Disaster Preparedness and Quick Response Units for the Rice Industry and the Agriculture sector</t>
  </si>
  <si>
    <t>RFU V</t>
  </si>
  <si>
    <t>This is a proposal from Region V to establish Disaster Preparedness and Quick Response Units for the Rice Industry and the Agriculture sector.</t>
  </si>
  <si>
    <t>(xxii) Farm Production and Extension</t>
  </si>
  <si>
    <t>Farmer's training on coconut production and processing technologies and capability involving coconut farmers and women. Extension services to be extended to farmers in the form of farmer's meeting, farm visits, techno-demo, and information dissemination using IEC approach.</t>
  </si>
  <si>
    <t>(xxiii) Fiber Research, Development and Standard Enforcement - Operation</t>
  </si>
  <si>
    <t xml:space="preserve">This is a regular program/project/activity. </t>
  </si>
  <si>
    <t>(xxiv) Fiber Research, Development and Standard Enforcement - Support to Operation</t>
  </si>
  <si>
    <t>(xxv) For the Implementation of National Convergence Initiative for Sustainable Rural Development</t>
  </si>
  <si>
    <t>(xxvi) Generation and Dissemination of Post-Harvest Technologies for Grains and Commercial Crops</t>
  </si>
  <si>
    <t>(xxvii) Industry Support program</t>
  </si>
  <si>
    <t>(xxviii) Information Dissemination - LDC</t>
  </si>
  <si>
    <t>This is a regular program/project/activity such as production and distribtuion of technical materials.</t>
  </si>
  <si>
    <t>(xxix) Information management Support System</t>
  </si>
  <si>
    <t>(xxx) Integrated Coastal Resource Management Project</t>
  </si>
  <si>
    <t>(xxxi) Intensification of the National Upgrading Program</t>
  </si>
  <si>
    <t>First generation crossbreeds produced from the crossing (mating) of Murrah buffalo and Philippine carabao grow as much as 70%-100% faster and produce 200%-300% more milk than their local parents without detrimental effects on draftability and reproduction. Continued backcrossing of crossbreeds with purebred Murrah has also resulted in increasing milk productivity. The additional income generated from this increased productivity is expected to significantly improve the economic status of small-scale farming families. Wide-scale upgrading to benefit more families is being carried out through the judicious use of artificial insemination (AI) and natural mating (via the PCC’s Bull Loan Program) in key carabao development areas.</t>
  </si>
  <si>
    <t>(xxxii) International affairs coordination and liaisoning (IRD)</t>
  </si>
  <si>
    <t>IRD</t>
  </si>
  <si>
    <t>(xxxiii) Malitubog-Maridagao Irrigation Project Phase II (MMIP II) - Agriculture Component</t>
  </si>
  <si>
    <t>The MMIP II aims to reduce poverty and contribute in sustaining peace in Mindanao through agriculture and social development interventions in the target provinces of Cotabato and Maguindanao. The agricultural component calls for the provision of pilot demonstration farms and production farms, farm inputs, production and postharvest equipment and marketing assistance.</t>
  </si>
  <si>
    <t>(xxxiv) National Seed Industry Council</t>
  </si>
  <si>
    <t>Republic Act 7308, otherwise known as the Seed Industry Development Act was enforced in 1992. The Bureau of Plant Industry then had been in the forefront before a bill relevant to Seed industry was enacted and became a law. The Philippine Seed Board (PSB), more popularly known as PSB was the office responsible in the approval and registration of crop varieties. It is the Director of the Bureau of Plant Industry that directly supervises the activities of PSB. Until finally, through RA 7308, the National Seed Industry Council was created replacing PSB.</t>
  </si>
  <si>
    <t>(xxxv) PJEPA Project Proposal: Strengthening SRA Research, Development and Extension Services to improve the productivity of small farmers</t>
  </si>
  <si>
    <t>Project proposal for approval.</t>
  </si>
  <si>
    <t>(xxxvi) Policy Formulation and Support Services</t>
  </si>
  <si>
    <t>(xxxvii) Product Research and Development</t>
  </si>
  <si>
    <t>(xxxviii) Public information services (AFIS)</t>
  </si>
  <si>
    <t>AFIS</t>
  </si>
  <si>
    <t>(xxxix) Quick Response Fund</t>
  </si>
  <si>
    <t>(xl) Rural Based Organization</t>
  </si>
  <si>
    <t>RBO is an rural-based organization particularly those involved in agriculture endeavor like 4-H, RIC, P4MP and Irrigators' Association.</t>
  </si>
  <si>
    <t>(xli) RP-China Cooperation on the Enhancement of the Philippines Coir Industry</t>
  </si>
  <si>
    <t>The project proposed for the establishment of coir processing sites in Regions IV and V</t>
  </si>
  <si>
    <t>(xlii) Strengthening tof the Elite Herds (GenePool)</t>
  </si>
  <si>
    <t xml:space="preserve">An open nucleus herd of elite riverine breed of buffalos (Murrah-based) for milk production, forms the National Gene Pool (NGP) located in the PCC National Headquarters, Science City of Muñoz, Nueva Ecija. Sustained introduction of the best germplasm from all over the world, complemented with rigorous selection, testing and evaluation, ensures the production of better riverine breeding animals in a sustained fashion.
The Gene Pool for indigenous Philippine swamp buffalo is at PCC at Cagayan State University (PCC at CSU) with its farm in Piat, Cagayan. Currently, there are 84 selected native carabaos in this institutional herd. Recording growth performance and selecting the best young bulls as breeders is a continuing activity and for 2011, four superior swamp buffalo bulls were selected for training as semen donors. Two of the selected bulls were sent to PCC at CLSU’s SPL at Digdig. </t>
  </si>
  <si>
    <t>(xlii) Support to Bicol Agri-Tourism Sites</t>
  </si>
  <si>
    <t xml:space="preserve">This project proposal is a support to Catanduanes Tourism Corridor (CTC), Caramoan-Catanduanes Tourism Link (CCTL), and Albay-Masbate-Sorsogon Ecotourism (ALMASOR). </t>
  </si>
  <si>
    <t>increase in net profit:cost ratio</t>
  </si>
  <si>
    <t>(xliv) Technology generation and dissemination for the growth and development of the vegetable industry</t>
  </si>
  <si>
    <t>RFU IV-A</t>
  </si>
  <si>
    <t>(xlv) Halal Advocacy and Capability Improvement Program for ASEAN and China</t>
  </si>
  <si>
    <t>3-year project with a total project cost of PhP 9.27 M (grant: PhP 8.17 M, counterpart: PhP 1.10 M).</t>
  </si>
  <si>
    <t>Regional (ASEAN)</t>
  </si>
  <si>
    <t>(xlvi) Improvement of Feeding and Feed management Efficiency in Aquaculture Production in the Philippines</t>
  </si>
  <si>
    <t>project proposal for revision. Submitted comments to FAO and BFAR last Nov 27, 2012</t>
  </si>
  <si>
    <t xml:space="preserve">JICA grant project, no formal agreement yet, awaiting for the final draft of the minutes of meeting </t>
  </si>
  <si>
    <t xml:space="preserve">The project being proposed is for the upgrading of the 26-year old ‘Franrica’ tomato paste processing plant of the Northern Foods Corporation in Sarrat, Ilocos Norte.  This will expand the operations of the plant by way of increasing its 28/30% natural tomato soluble solids (NTSS) output capacity and enabling the production of the higher grade 30/32% NTSS tomato pastes.  Currently, the plant supplies 15% of the total local demand for tomato paste.  The balance of requirements is imported mainly from China. 
The project will also explore the development of organic fertilizers from the tomato pomace and pastes from raw materials other than tomato.  New business interests will also be studied to increase the viability of the NFC such as the commercial production and sale of the “Ilocos Red” tomato seed variety.  
</t>
  </si>
  <si>
    <t>San Joaquin, Sarrat, Ilocos Norte</t>
  </si>
  <si>
    <t>FOS</t>
  </si>
  <si>
    <t xml:space="preserve">Japan commodity grant project worth JPY 80M, awaiting for the final draft of MOA between DA &amp; DOF </t>
  </si>
  <si>
    <t>RFU VI</t>
  </si>
  <si>
    <t>2-year project with a total project cost of PhP279.05M (GOP = 62.9M / KOICA grant = 216.15M)</t>
  </si>
  <si>
    <t>Iloilo, Capiz, Aklan and Antique</t>
  </si>
  <si>
    <t>Project proposal of DA RFU V</t>
  </si>
  <si>
    <t xml:space="preserve">(lii) Pilot Survey for Disseminating Japanese Small and Medium Enterprises’ Technologies
for Introduction of IT for Agricultural Products Distribution (Introduction of IT in the Distribution of Agricultural Products---new Project Name)
</t>
  </si>
  <si>
    <t>I, II, III, IV-A, IV-B, V, VI, VII, VIII, IX, X, XI, XII, XIII, CAR, ARMM</t>
  </si>
  <si>
    <t xml:space="preserve"> I, II, III, IV-A, IV-B, V, VI, VII, VIII, IX, X, XI, XII, XIII, CAR, ARMM</t>
  </si>
  <si>
    <t>XII and ARMM</t>
  </si>
  <si>
    <t>IVB</t>
  </si>
  <si>
    <t>IVA</t>
  </si>
  <si>
    <t>X</t>
  </si>
  <si>
    <t>I, II, V, X, XII, XIII</t>
  </si>
  <si>
    <t xml:space="preserve"> II, III, V, VII, and XI</t>
  </si>
  <si>
    <t xml:space="preserve"> II, III, IV-A, V, VI, VII, VIII, X, XI, and XII</t>
  </si>
  <si>
    <t>II, III</t>
  </si>
  <si>
    <t>GOAL 1&amp;2 Total Investment Targets</t>
  </si>
  <si>
    <t>(xiv)Administration and Regulation of Cotton Industry</t>
  </si>
  <si>
    <t>(xv) Agricultural Cotton Seed Multiplication Program</t>
  </si>
  <si>
    <t>(xvi) Seedcotton Monitoring</t>
  </si>
  <si>
    <t>Pipeline/proposed PAP. Total project cost to be determined.</t>
  </si>
  <si>
    <t>(i) Research and Development - RFU</t>
  </si>
  <si>
    <t>(ii) Research and Development - RFU</t>
  </si>
  <si>
    <t>(ix) Program, Planning and Monitoring</t>
  </si>
  <si>
    <t>(xi) Goat Production Project for the Accelerated Hunger Mitigation Program</t>
  </si>
  <si>
    <t>(xi) Technical Assistance Program - CODA</t>
  </si>
  <si>
    <t>(ii) Research and Development - CODA</t>
  </si>
  <si>
    <t>(lxviii) Pinipisakan Irrigation Project</t>
  </si>
  <si>
    <t>(lxix) Provision for the Non-Power Component of the San Roque Multipurpose Project, payable to National Power Corp/Power Sector Assets and Liabilities Mgt, of which P3,789B is for payment of unbooked obligations</t>
  </si>
  <si>
    <t>(lxx) Rehabilitation of Small- Scale Irrigation Projects for Upland Productivity and Resources Sustainability</t>
  </si>
  <si>
    <t>(lxxi) Rugnan IS Imprvt. Project</t>
  </si>
  <si>
    <t>(lxxii) Salug River IS Ext'n. Project</t>
  </si>
  <si>
    <t>(lxxiii) Sibagat SRIP</t>
  </si>
  <si>
    <t>(lxxiv) Sindangan IS Ext'n. Project</t>
  </si>
  <si>
    <t>(lxxv) Sta. Rita SRIP</t>
  </si>
  <si>
    <t>(lxxvi) Sulvec SRIP</t>
  </si>
  <si>
    <t>(lxxvii) Tago RIS Imprvt. Project</t>
  </si>
  <si>
    <t>(lxxviii) Talakag Irrig. Project</t>
  </si>
  <si>
    <t>(lxxix) Talakag Irrig. Project - Phase II</t>
  </si>
  <si>
    <t xml:space="preserve">(lxxx) Talibon SRIS Extension Project </t>
  </si>
  <si>
    <t>(lxxxi) Tandubas IP (Mainland)</t>
  </si>
  <si>
    <t>(lxxxii) Upper Chico RIS Extension</t>
  </si>
  <si>
    <t>(lxxxiii) Upper Malitubog Area Rehabilitation/Improvement Works</t>
  </si>
  <si>
    <t>(lxxxiv) Upper Malitubog Irrigation Project</t>
  </si>
  <si>
    <t>(lxxxv) Upper Sibuguey RIS Ext'n Project</t>
  </si>
  <si>
    <t>(lxxxvi) Upper Tabuating Reservoir Irrig. Proj.</t>
  </si>
  <si>
    <t>(lxxxvii) West Apayao-Abulog IS Ext'n. Proj</t>
  </si>
  <si>
    <t>(i) Carabao Based Enterprises Developmental Health</t>
  </si>
  <si>
    <t>(ii) Copra Quality Improvement Project (CQIP)</t>
  </si>
  <si>
    <t xml:space="preserve">(iii) Davao Integrated Area Development Project (DIDP) </t>
  </si>
  <si>
    <t>(iv) Development and implementation of DA's Information Technology Program</t>
  </si>
  <si>
    <t>(v) Development and maintenance of agricultural statistical information services</t>
  </si>
  <si>
    <t>(vi) Development, Control and Regulation of the Fertilizer and Pesticide Industries</t>
  </si>
  <si>
    <t>(vii) Development of Livestock Sector</t>
  </si>
  <si>
    <t>(viii) Enhancing the Implementation of IPM to Improve Farmer Competitiveness, Minimize Environmental Risks and Ensure Food Security and Safety</t>
  </si>
  <si>
    <t>(ix) Enhancing the Online Systems of Department of Agriculture's Regulatory Services - Component I (MITHI)</t>
  </si>
  <si>
    <t>(x) For the Implementation of the National Information Network</t>
  </si>
  <si>
    <t>(xi) Meat Establishment Improvement Project</t>
  </si>
  <si>
    <t>(xii) Meat Inspection Service Development Project</t>
  </si>
  <si>
    <t>(xiii) Mechanizing the Processing of Seeds to Ensure High Quality</t>
  </si>
  <si>
    <t>(xiv) Mindanao Rural Development Program, APL 2 (IBRD)</t>
  </si>
  <si>
    <t>(xv) Philippine-Sino Center for Agricultural Technology (PHILSCAT)</t>
  </si>
  <si>
    <t>(xvi) Planning and Policy Formulation</t>
  </si>
  <si>
    <t>(xvii) Program/Project Coordination, Monitoring and Evaluation</t>
  </si>
  <si>
    <t>(xviii) Research and Development - PCC</t>
  </si>
  <si>
    <t>(xix) Rice-based Farming Technology Extension Project for ARMM</t>
  </si>
  <si>
    <t>(xx) Smallholder Oil Palm Plantation Development Project</t>
  </si>
  <si>
    <t>16-Point Agenda   Addressed</t>
  </si>
  <si>
    <t>(xxi) Support to Poverty Eradication, Empowerment and Development Program for Basic Sector (SPEED)</t>
  </si>
  <si>
    <t>(b) MFO**3: Irrigation Network Services</t>
  </si>
  <si>
    <t>(c) MFO**5: A&amp;F Equipment and Facilities Support Services</t>
  </si>
  <si>
    <t>(d) Unclassified MFO</t>
  </si>
  <si>
    <r>
      <rPr>
        <vertAlign val="superscript"/>
        <sz val="10"/>
        <rFont val="Arial"/>
        <family val="2"/>
      </rPr>
      <t xml:space="preserve">/1 </t>
    </r>
    <r>
      <rPr>
        <sz val="10"/>
        <rFont val="Arial"/>
        <family val="2"/>
      </rPr>
      <t>Pipeline/proposed PAP. Total project cost to be determined.</t>
    </r>
  </si>
  <si>
    <r>
      <t xml:space="preserve">(ii) Addressing Desertification, Land Degradation and Drought in the Philippines Through Strengthening Capacities in the Implementation of Sustainable Land Management (SLM) </t>
    </r>
    <r>
      <rPr>
        <vertAlign val="superscript"/>
        <sz val="10"/>
        <rFont val="Arial"/>
        <family val="2"/>
      </rPr>
      <t>/2</t>
    </r>
  </si>
  <si>
    <r>
      <t xml:space="preserve">(iii) Watershed evaluation for sustainable use of sloping agricultural land in the Southern Philippines </t>
    </r>
    <r>
      <rPr>
        <vertAlign val="superscript"/>
        <sz val="10"/>
        <rFont val="Arial"/>
        <family val="2"/>
      </rPr>
      <t>/2</t>
    </r>
  </si>
  <si>
    <r>
      <t>(iv) Visayas Community-based Adaptation to Climate Change (ViCACC)</t>
    </r>
    <r>
      <rPr>
        <vertAlign val="superscript"/>
        <sz val="10"/>
        <rFont val="Arial"/>
        <family val="2"/>
      </rPr>
      <t xml:space="preserve">1/ </t>
    </r>
  </si>
  <si>
    <r>
      <rPr>
        <vertAlign val="superscript"/>
        <sz val="10"/>
        <rFont val="Arial"/>
        <family val="2"/>
      </rPr>
      <t>/2</t>
    </r>
    <r>
      <rPr>
        <sz val="10"/>
        <rFont val="Arial"/>
        <family val="2"/>
      </rPr>
      <t xml:space="preserve"> investment target amounting to PhP44.14 million for two BSWM projects are reflected in Chapter 9: Sustainable and climate-resilient environment and natural resources</t>
    </r>
  </si>
  <si>
    <t>a/ For MFOs 3 (PhP113,880.41 million) and 4 (PhP37,782.30 million), the investment targets are reflected in Chapter 10: Accelerating infrastructure development</t>
  </si>
  <si>
    <t>Romblon, R5</t>
  </si>
  <si>
    <r>
      <t>(xiii) Framework for Bridging Impact Assessment and Livelihoods' Adaptation Approaches to Strengthen Household Food Security under Climate Change - Case of Southeast Asia</t>
    </r>
    <r>
      <rPr>
        <vertAlign val="superscript"/>
        <sz val="10"/>
        <rFont val="Arial"/>
        <family val="2"/>
      </rPr>
      <t>/1</t>
    </r>
  </si>
  <si>
    <r>
      <t>(xiv) Grains Central Project (Public-Private Partnership)</t>
    </r>
    <r>
      <rPr>
        <vertAlign val="superscript"/>
        <sz val="10"/>
        <rFont val="Arial"/>
        <family val="2"/>
      </rPr>
      <t>/2</t>
    </r>
  </si>
  <si>
    <r>
      <t xml:space="preserve">(xv) Responding to Climate Change Impacts through Adaptive Resources Conservation Management and Community Empowerment  </t>
    </r>
    <r>
      <rPr>
        <vertAlign val="superscript"/>
        <sz val="10"/>
        <rFont val="Arial"/>
        <family val="2"/>
      </rPr>
      <t>/1</t>
    </r>
  </si>
  <si>
    <r>
      <rPr>
        <vertAlign val="superscript"/>
        <sz val="10"/>
        <rFont val="Arial"/>
        <family val="2"/>
      </rPr>
      <t xml:space="preserve">/2 </t>
    </r>
    <r>
      <rPr>
        <sz val="10"/>
        <rFont val="Arial"/>
        <family val="2"/>
      </rPr>
      <t>Pipeline/proposed PAP. Annual breakdown to be determined.
Estimated project cost is PhP 450 Million. Feasibility Study preparation is on-going, with Land Bank of the Philippines (LBP) and International Finance Corporation (IFC) as transaction advisors.</t>
    </r>
  </si>
  <si>
    <r>
      <t>(i) Implementation and Monitoring of Payapa at Masaganang PamayaNAn (PAMANA)</t>
    </r>
    <r>
      <rPr>
        <vertAlign val="superscript"/>
        <sz val="10"/>
        <rFont val="Arial"/>
        <family val="2"/>
      </rPr>
      <t>/1</t>
    </r>
  </si>
  <si>
    <r>
      <t>(i) Implementation and Monitoring of Payapa at Masaganang PamayaNAn (PAMANA)</t>
    </r>
    <r>
      <rPr>
        <vertAlign val="superscript"/>
        <sz val="10"/>
        <rFont val="Arial"/>
        <family val="2"/>
      </rPr>
      <t xml:space="preserve"> /1</t>
    </r>
  </si>
  <si>
    <r>
      <t xml:space="preserve">(i) Implementation and Monitoring of Payapa at Masaganang PamayaNAn (PAMANA) </t>
    </r>
    <r>
      <rPr>
        <vertAlign val="superscript"/>
        <sz val="10"/>
        <rFont val="Arial"/>
        <family val="2"/>
      </rPr>
      <t>/1</t>
    </r>
  </si>
  <si>
    <r>
      <t>(xlvii) Introduction of IT in the Distribution of Agricultural Products</t>
    </r>
    <r>
      <rPr>
        <vertAlign val="superscript"/>
        <sz val="10"/>
        <rFont val="Arial"/>
        <family val="2"/>
      </rPr>
      <t>/2</t>
    </r>
  </si>
  <si>
    <r>
      <t>(xlviii) NFC Plant Upgrade and Development of other product lines</t>
    </r>
    <r>
      <rPr>
        <vertAlign val="superscript"/>
        <sz val="10"/>
        <rFont val="Arial"/>
        <family val="2"/>
      </rPr>
      <t>/3</t>
    </r>
  </si>
  <si>
    <r>
      <t>(xlix) Non-Project Grant Assistance for Tropical Storm Victims</t>
    </r>
    <r>
      <rPr>
        <vertAlign val="superscript"/>
        <sz val="10"/>
        <rFont val="Arial"/>
        <family val="2"/>
      </rPr>
      <t>/2</t>
    </r>
  </si>
  <si>
    <r>
      <t>(l) Panay Island Sustainable Agricultural Upland Development</t>
    </r>
    <r>
      <rPr>
        <vertAlign val="superscript"/>
        <sz val="10"/>
        <rFont val="Arial"/>
        <family val="2"/>
      </rPr>
      <t>/2</t>
    </r>
  </si>
  <si>
    <r>
      <t>(li) Support to Bicol Agri. Tourism Sites</t>
    </r>
    <r>
      <rPr>
        <vertAlign val="superscript"/>
        <sz val="10"/>
        <rFont val="Arial"/>
        <family val="2"/>
      </rPr>
      <t>/2</t>
    </r>
  </si>
  <si>
    <r>
      <rPr>
        <vertAlign val="superscript"/>
        <sz val="10"/>
        <rFont val="Arial"/>
        <family val="2"/>
      </rPr>
      <t xml:space="preserve">/2 </t>
    </r>
    <r>
      <rPr>
        <sz val="10"/>
        <rFont val="Arial"/>
        <family val="2"/>
      </rPr>
      <t>Pipeline/proposed PAP. Total project cost to be determined.</t>
    </r>
  </si>
  <si>
    <r>
      <rPr>
        <vertAlign val="superscript"/>
        <sz val="10"/>
        <rFont val="Arial"/>
        <family val="2"/>
      </rPr>
      <t xml:space="preserve">/3 </t>
    </r>
    <r>
      <rPr>
        <sz val="10"/>
        <rFont val="Arial"/>
        <family val="2"/>
      </rPr>
      <t>Pipeline/proposed PAP. Annual breakdown to be determined. Estimated project cost is PhP200 Million. The DA/NFC is working on the Concept Note as an application requirement by the NEDA-PPP Center to avail of the PDMF assistance to prepare the Feasibility Study and PPP structure of the proposal.</t>
    </r>
  </si>
  <si>
    <r>
      <rPr>
        <vertAlign val="superscript"/>
        <sz val="10"/>
        <rFont val="Arial"/>
        <family val="2"/>
      </rPr>
      <t xml:space="preserve">/1 </t>
    </r>
    <r>
      <rPr>
        <sz val="10"/>
        <rFont val="Arial"/>
        <family val="2"/>
      </rPr>
      <t>Total investment target of PAMANA Projects amounting to PhP3,372.85 million is reflected in Chapter 8: Peace and Security</t>
    </r>
  </si>
  <si>
    <t>Unclassified Total Investment Targets</t>
  </si>
  <si>
    <t>Investment Targets In Thousand Pesos (PhP '000)</t>
  </si>
  <si>
    <t>LGUs</t>
  </si>
  <si>
    <t>Overall Total</t>
  </si>
  <si>
    <t>Continuing Investment Targets</t>
  </si>
  <si>
    <t xml:space="preserve">Proportion of farmer/fisherfolk borrowers obtaining loans from formal sources increased </t>
  </si>
  <si>
    <t>Yield of major commodities increased</t>
  </si>
  <si>
    <t>Volume of production increased</t>
  </si>
  <si>
    <t>Total land distribution under CARP in hectares</t>
  </si>
  <si>
    <t>Spatial Coverage</t>
  </si>
  <si>
    <t>The project intends to address three major areas: the evident climate change effects, resources utilization and alleviate poverty among small farmers. More specifically, it is aimed at 1) implementing CC adaptive measures on climate change; 2) providing farmers with agricultural technologies and drought and waterlogged tolerant crop varieties; 3) identifying best agricultural practices to cope to CC impacts; 4) increasing awareness of farmers and empowering them through financial aid.</t>
  </si>
  <si>
    <t>The Plan identified the National Convergence Initiative (NCI) as a strategy that can contribute to inclusive growth and poverty reduction, particularly in the countryside, through complementation of efforts in the rural sector. It also identified the NCI as a strategy to improve, conserve, protect, and rehabilitate natural resources through the development and implementation of environment-friendly enterprise and livelihood opportunities. The objectives of the NCI as provided in the PDP 2011-2016 include: a) Accelerating the completion of the CARPer up to 2014; b) Rationalizing land use policies and strengthen the system of land property rights; c) Promoting sustainable agriculture and preserve the land resource base; d) Enhancing the investment and opportunity climate for agribusiness; e) Promoting sustainable upland development and forest management; and f) Initiating climate change adaptation and mitigation measures.</t>
  </si>
  <si>
    <t>The goal of the ICRMP is to enhance coastal resources and reduced poverty among municipal fisherfolk; and the objective is to provide for sustainable management and increased income for coastal communities.</t>
  </si>
  <si>
    <t>Program/Project Description</t>
  </si>
  <si>
    <t>Nationwide/ Interregional/ Region-Specific</t>
  </si>
  <si>
    <t>Program/Project Title</t>
  </si>
  <si>
    <t>(AY)</t>
  </si>
  <si>
    <t>No.of agrarian reform cases/ disputes resolved/ disposed</t>
  </si>
  <si>
    <t>i) Land Tenure Improvement (LTI) Program</t>
  </si>
  <si>
    <t>The program aims to: conduct optimization studies for the improvement of shelf-life of brown rice; characterize brown rice and bioavailability; develop an alternative drying process for the production of stabilized brown rice for commercialization; utilize brown rice in the production of potential functional of food products and recipes; and conduct social marketing on the large scale consumption of brown rice.</t>
  </si>
  <si>
    <t>The program aims to: develop the technology for iron-fortified rice using extrusion technology; implement a large scale commercialization of IFR as a result of techno-transfer utilizing social marketing and document the processes and barriers involved to serve as a reference for a national launch; and develop multi-nutrient extruded fortified rice.</t>
  </si>
  <si>
    <t>Average income of families in the agriculture and fishery sector increased</t>
  </si>
  <si>
    <t>Rice sufficiency ratio increased. Level of post harevst losses reduced (in %). Poverty incidence by population reduced to 16.6% by 2015.</t>
  </si>
  <si>
    <t>Nationwide/ Interregional / Region-Specific</t>
  </si>
  <si>
    <r>
      <t>(xxii) Convergence on National Value Chain Enhancement for Rural Growth and Empowerment (Project CONVERGE): Increasing Participation of ARBs, IPs and Rural Women in the Agricultural Value Chain</t>
    </r>
    <r>
      <rPr>
        <vertAlign val="superscript"/>
        <sz val="10"/>
        <rFont val="Arial  "/>
      </rPr>
      <t>/1</t>
    </r>
  </si>
  <si>
    <r>
      <rPr>
        <vertAlign val="superscript"/>
        <sz val="10"/>
        <rFont val="Arial  "/>
      </rPr>
      <t xml:space="preserve">/1 </t>
    </r>
    <r>
      <rPr>
        <sz val="10"/>
        <rFont val="Arial  "/>
      </rPr>
      <t>Pipeline/proposed PAP. Total project cost to be determined.</t>
    </r>
  </si>
  <si>
    <t>(B)</t>
  </si>
  <si>
    <t>(xxxi) Concreting of Canal Service Road for Solar Drying/Multipurpose Use within the Existing NIS</t>
  </si>
  <si>
    <t>CAR, IV-A, IV-B, V
VI, VII, VIII, IX, X
XI, XII, ARMM
Central Office</t>
  </si>
  <si>
    <t xml:space="preserve"> IV-A, V</t>
  </si>
  <si>
    <t>IV-A (Cavite, Laguna, Batangas, Rizal, Quezon)</t>
  </si>
  <si>
    <t>Quezon, IV-A</t>
  </si>
  <si>
    <t xml:space="preserve">IV-B, V, VIII
</t>
  </si>
  <si>
    <t>IV-B, V, VI, VIII, IX 
(areas may change)</t>
  </si>
  <si>
    <t>IV-A (Quezon)</t>
  </si>
  <si>
    <t>I, VI, VII, XII</t>
  </si>
  <si>
    <t>I, III, IV-B, V, VI, VII, IX, XI, XIII</t>
  </si>
  <si>
    <t>(a) MFO 1: A&amp;F Policy Services</t>
  </si>
  <si>
    <t>(b) MFO 2: Technical and Support Services</t>
  </si>
  <si>
    <t>(c) MFO 3: Irrigation Network Services</t>
  </si>
  <si>
    <t>(d) MFO 5: A&amp;F Equipment and Facilities Support Services</t>
  </si>
  <si>
    <t>(e) MFO 6: A&amp;F Regulation Services</t>
  </si>
  <si>
    <t>(f) MFO 7: Credit Support Services</t>
  </si>
  <si>
    <t>(a) MFO 1: Support Services implemented, facilitated and coordinated for delivery to ARBs</t>
  </si>
  <si>
    <t>(a) MFO 1 :Scientific Research and Development Services on Basic and Applied Researches on Food and Nutrition</t>
  </si>
  <si>
    <t>(a) MFO 1: Provision of credit assistance to SFF under various programs</t>
  </si>
  <si>
    <t>(a) MFO 1: Provision of credit assistance to private agricultural and aquabusiness enterprises</t>
  </si>
  <si>
    <t>(a) MFO 2: Technical and Suppot Services</t>
  </si>
  <si>
    <t>(b) MFO 3: Irrigation Network Services</t>
  </si>
  <si>
    <t>(c) MFO 5: A&amp;F Equipment and Facilities Support Services</t>
  </si>
  <si>
    <t>(b) MFO 2: Technical and Suppot Services</t>
  </si>
  <si>
    <t>(d) MFO 4: FMR Network Services</t>
  </si>
  <si>
    <t>(e) MFO 5: A&amp;F Equipment and Facilities Support Services</t>
  </si>
  <si>
    <t>(f) MFO 6: A&amp;F Regulation Services</t>
  </si>
  <si>
    <t>(g) MFO 7: Credit Support Services</t>
  </si>
  <si>
    <t>(a) MFO 1: Land Tenure Instruments Awarded to Landless Farmers and Landowners' Compensation Facilitated</t>
  </si>
  <si>
    <t>(b) MFO 2: Legal Intervention Provided to the Agrarian Reform Beneficiaries and Landowners</t>
  </si>
  <si>
    <t xml:space="preserve">I, II, III, IV-A, IV-B, V, VI, VII, VIII, IX, X, XI, XII, XIII, ARMM 
</t>
  </si>
  <si>
    <t>VI, VIII, X</t>
  </si>
  <si>
    <t xml:space="preserve">I, II, III, IV-A, VI, X, XI, XII, XIII
</t>
  </si>
  <si>
    <t>(iii) Development and implementation of standards for fresh, primary and secondary-processed agricultural and fishery products</t>
  </si>
  <si>
    <t>IV-A</t>
  </si>
</sst>
</file>

<file path=xl/styles.xml><?xml version="1.0" encoding="utf-8"?>
<styleSheet xmlns="http://schemas.openxmlformats.org/spreadsheetml/2006/main">
  <numFmts count="7">
    <numFmt numFmtId="43" formatCode="_(* #,##0.00_);_(* \(#,##0.00\);_(* &quot;-&quot;??_);_(@_)"/>
    <numFmt numFmtId="164" formatCode="#,##0,_);\(#,##0,\)"/>
    <numFmt numFmtId="165" formatCode=";;;"/>
    <numFmt numFmtId="166" formatCode="#,###,"/>
    <numFmt numFmtId="167" formatCode="_(* #,##0_);_(* \(#,##0\);_(* &quot;-&quot;??_);_(@_)"/>
    <numFmt numFmtId="168" formatCode="#,##0.000,_);\(#,##0.000,\)"/>
    <numFmt numFmtId="169" formatCode="#,##0.00;[Red]#,##0.00"/>
  </numFmts>
  <fonts count="18">
    <font>
      <sz val="11"/>
      <color theme="1"/>
      <name val="Calibri"/>
      <family val="2"/>
      <scheme val="minor"/>
    </font>
    <font>
      <sz val="11"/>
      <color indexed="8"/>
      <name val="Calibri"/>
      <family val="2"/>
    </font>
    <font>
      <b/>
      <sz val="10"/>
      <name val="Arial"/>
      <family val="2"/>
    </font>
    <font>
      <sz val="10"/>
      <name val="Arial"/>
      <family val="2"/>
    </font>
    <font>
      <sz val="11"/>
      <color indexed="8"/>
      <name val="Calibri"/>
      <family val="2"/>
    </font>
    <font>
      <u/>
      <sz val="10"/>
      <name val="Arial"/>
      <family val="2"/>
    </font>
    <font>
      <sz val="10"/>
      <color indexed="8"/>
      <name val="Arial"/>
      <family val="2"/>
    </font>
    <font>
      <i/>
      <sz val="10"/>
      <name val="Arial"/>
      <family val="2"/>
    </font>
    <font>
      <vertAlign val="superscript"/>
      <sz val="10"/>
      <name val="Arial"/>
      <family val="2"/>
    </font>
    <font>
      <sz val="11"/>
      <color theme="1"/>
      <name val="Calibri"/>
      <family val="2"/>
      <scheme val="minor"/>
    </font>
    <font>
      <u/>
      <sz val="12.1"/>
      <color theme="10"/>
      <name val="Calibri"/>
      <family val="2"/>
    </font>
    <font>
      <b/>
      <sz val="10"/>
      <name val="Arial  "/>
    </font>
    <font>
      <sz val="10"/>
      <name val="Arial  "/>
    </font>
    <font>
      <i/>
      <sz val="10"/>
      <name val="Arial  "/>
    </font>
    <font>
      <vertAlign val="superscript"/>
      <sz val="10"/>
      <name val="Arial  "/>
    </font>
    <font>
      <i/>
      <sz val="10"/>
      <color theme="1"/>
      <name val="Arial  "/>
    </font>
    <font>
      <sz val="10"/>
      <color theme="1"/>
      <name val="Arial  "/>
    </font>
    <font>
      <i/>
      <sz val="10"/>
      <color theme="1"/>
      <name val="Arial"/>
      <family val="2"/>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5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7">
    <xf numFmtId="0" fontId="0" fillId="0" borderId="0"/>
    <xf numFmtId="43" fontId="4" fillId="0" borderId="0" applyFont="0" applyFill="0" applyBorder="0" applyAlignment="0" applyProtection="0"/>
    <xf numFmtId="43" fontId="6" fillId="0" borderId="0" applyFont="0" applyFill="0" applyBorder="0" applyAlignment="0" applyProtection="0">
      <alignment vertical="top"/>
    </xf>
    <xf numFmtId="43" fontId="4" fillId="0" borderId="0" applyFont="0" applyFill="0" applyBorder="0" applyAlignment="0" applyProtection="0"/>
    <xf numFmtId="43" fontId="1" fillId="0" borderId="0" applyFont="0" applyFill="0" applyBorder="0" applyAlignment="0" applyProtection="0"/>
    <xf numFmtId="0" fontId="10" fillId="0" borderId="0" applyNumberFormat="0" applyFill="0" applyBorder="0" applyAlignment="0" applyProtection="0">
      <alignment vertical="top"/>
      <protection locked="0"/>
    </xf>
    <xf numFmtId="9" fontId="9" fillId="0" borderId="0" applyFont="0" applyFill="0" applyBorder="0" applyAlignment="0" applyProtection="0"/>
  </cellStyleXfs>
  <cellXfs count="174">
    <xf numFmtId="0" fontId="0" fillId="0" borderId="0" xfId="0"/>
    <xf numFmtId="0" fontId="3" fillId="0" borderId="0" xfId="0" applyFont="1" applyFill="1" applyBorder="1"/>
    <xf numFmtId="0" fontId="3" fillId="0" borderId="1" xfId="0" applyFont="1" applyFill="1" applyBorder="1" applyAlignment="1">
      <alignment horizontal="left" vertical="top"/>
    </xf>
    <xf numFmtId="0" fontId="3" fillId="0" borderId="1" xfId="0" applyFont="1" applyFill="1" applyBorder="1" applyAlignment="1">
      <alignment horizontal="left" vertical="top" wrapText="1"/>
    </xf>
    <xf numFmtId="0" fontId="3" fillId="0" borderId="1" xfId="0" applyFont="1" applyFill="1" applyBorder="1" applyAlignment="1">
      <alignment horizontal="left"/>
    </xf>
    <xf numFmtId="2" fontId="3" fillId="0" borderId="1" xfId="2" applyNumberFormat="1" applyFont="1" applyFill="1" applyBorder="1" applyAlignment="1">
      <alignment horizontal="left" vertical="top" wrapText="1"/>
    </xf>
    <xf numFmtId="0" fontId="3" fillId="0" borderId="1" xfId="0" applyFont="1" applyFill="1" applyBorder="1" applyAlignment="1">
      <alignment horizontal="left" vertical="distributed"/>
    </xf>
    <xf numFmtId="0" fontId="3" fillId="0" borderId="1" xfId="0" applyFont="1" applyFill="1" applyBorder="1" applyAlignment="1">
      <alignment horizontal="left" vertical="center" wrapText="1"/>
    </xf>
    <xf numFmtId="0" fontId="3" fillId="0" borderId="0" xfId="0" applyFont="1" applyFill="1" applyBorder="1" applyAlignment="1">
      <alignment vertical="center"/>
    </xf>
    <xf numFmtId="164" fontId="2" fillId="0" borderId="1" xfId="0" applyNumberFormat="1" applyFont="1" applyFill="1" applyBorder="1" applyAlignment="1">
      <alignment horizontal="center" vertical="top"/>
    </xf>
    <xf numFmtId="0" fontId="3" fillId="0" borderId="1" xfId="0" applyFont="1" applyFill="1" applyBorder="1" applyAlignment="1">
      <alignment horizontal="left" vertical="center"/>
    </xf>
    <xf numFmtId="0" fontId="2" fillId="0" borderId="1" xfId="0" applyFont="1" applyFill="1" applyBorder="1" applyAlignment="1">
      <alignment vertical="top" wrapText="1"/>
    </xf>
    <xf numFmtId="0" fontId="2" fillId="0" borderId="1" xfId="0" applyFont="1" applyFill="1" applyBorder="1" applyAlignment="1">
      <alignment horizontal="center" vertical="top"/>
    </xf>
    <xf numFmtId="0" fontId="3" fillId="0" borderId="0" xfId="0" applyFont="1" applyFill="1" applyBorder="1" applyAlignment="1">
      <alignment horizontal="left" vertical="top" wrapText="1"/>
    </xf>
    <xf numFmtId="0" fontId="2" fillId="0" borderId="1" xfId="0" applyFont="1" applyFill="1" applyBorder="1" applyAlignment="1">
      <alignment horizontal="left"/>
    </xf>
    <xf numFmtId="0" fontId="2" fillId="0" borderId="1" xfId="0" applyFont="1" applyFill="1" applyBorder="1" applyAlignment="1">
      <alignment horizontal="left" vertical="distributed"/>
    </xf>
    <xf numFmtId="0" fontId="2" fillId="0" borderId="1" xfId="0" applyFont="1" applyFill="1" applyBorder="1" applyAlignment="1">
      <alignment horizontal="left" vertical="top" wrapText="1"/>
    </xf>
    <xf numFmtId="0" fontId="3" fillId="0" borderId="0" xfId="0" applyFont="1" applyFill="1" applyBorder="1" applyAlignment="1">
      <alignment horizontal="left" wrapText="1"/>
    </xf>
    <xf numFmtId="164" fontId="3" fillId="0" borderId="0" xfId="0" applyNumberFormat="1" applyFont="1" applyFill="1" applyBorder="1"/>
    <xf numFmtId="0" fontId="3" fillId="0" borderId="0" xfId="0" applyFont="1" applyFill="1" applyBorder="1" applyAlignment="1">
      <alignment horizontal="center" wrapText="1"/>
    </xf>
    <xf numFmtId="0" fontId="3" fillId="0" borderId="0" xfId="0" applyFont="1" applyFill="1" applyBorder="1" applyAlignment="1">
      <alignment horizontal="center"/>
    </xf>
    <xf numFmtId="0" fontId="3" fillId="0" borderId="0" xfId="0" applyFont="1" applyFill="1" applyBorder="1" applyAlignment="1">
      <alignment horizontal="left"/>
    </xf>
    <xf numFmtId="16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7" fillId="0" borderId="1" xfId="0" applyFont="1" applyFill="1" applyBorder="1" applyAlignment="1">
      <alignment horizontal="left" vertical="top" wrapText="1"/>
    </xf>
    <xf numFmtId="0" fontId="3" fillId="0" borderId="0" xfId="0" applyFont="1" applyFill="1" applyBorder="1" applyAlignment="1">
      <alignment wrapText="1"/>
    </xf>
    <xf numFmtId="0" fontId="3" fillId="0" borderId="0" xfId="0" applyFont="1" applyFill="1"/>
    <xf numFmtId="166" fontId="3" fillId="0" borderId="0" xfId="0" applyNumberFormat="1" applyFont="1" applyFill="1" applyBorder="1"/>
    <xf numFmtId="0" fontId="3" fillId="0" borderId="1" xfId="0" applyFont="1" applyFill="1" applyBorder="1" applyAlignment="1">
      <alignment horizontal="center" vertical="center" wrapText="1"/>
    </xf>
    <xf numFmtId="0" fontId="3" fillId="0" borderId="1" xfId="0" applyFont="1" applyFill="1" applyBorder="1" applyAlignment="1">
      <alignment horizontal="left" vertical="distributed" wrapText="1"/>
    </xf>
    <xf numFmtId="0" fontId="7" fillId="0" borderId="1" xfId="0" applyFont="1" applyFill="1" applyBorder="1" applyAlignment="1">
      <alignment horizontal="left" vertical="distributed"/>
    </xf>
    <xf numFmtId="0" fontId="7" fillId="0" borderId="1" xfId="0" applyFont="1" applyFill="1" applyBorder="1" applyAlignment="1">
      <alignment horizontal="left" vertical="top"/>
    </xf>
    <xf numFmtId="0" fontId="5" fillId="0" borderId="1" xfId="5" applyFont="1" applyFill="1" applyBorder="1" applyAlignment="1" applyProtection="1">
      <alignment horizontal="left" vertical="top" wrapText="1"/>
    </xf>
    <xf numFmtId="0" fontId="3" fillId="0" borderId="1" xfId="0" applyNumberFormat="1" applyFont="1" applyFill="1" applyBorder="1" applyAlignment="1">
      <alignment horizontal="left" vertical="top" wrapText="1"/>
    </xf>
    <xf numFmtId="43" fontId="3" fillId="0" borderId="0" xfId="1" applyNumberFormat="1" applyFont="1" applyFill="1" applyBorder="1" applyAlignment="1">
      <alignment horizontal="right" vertical="top" wrapText="1"/>
    </xf>
    <xf numFmtId="0" fontId="2" fillId="0" borderId="1" xfId="0" applyFont="1" applyFill="1" applyBorder="1" applyAlignment="1">
      <alignment horizontal="left" vertical="distributed" wrapText="1"/>
    </xf>
    <xf numFmtId="0" fontId="7" fillId="0" borderId="0" xfId="0" applyFont="1" applyFill="1" applyBorder="1" applyAlignment="1">
      <alignment horizontal="left" vertical="top" wrapText="1"/>
    </xf>
    <xf numFmtId="0" fontId="3" fillId="0" borderId="0" xfId="0" applyFont="1" applyFill="1" applyBorder="1" applyAlignment="1">
      <alignment horizontal="center" vertical="top"/>
    </xf>
    <xf numFmtId="0" fontId="3" fillId="0" borderId="0" xfId="0" applyFont="1" applyFill="1" applyBorder="1" applyAlignment="1">
      <alignment horizontal="center" vertical="top" wrapText="1"/>
    </xf>
    <xf numFmtId="0" fontId="3" fillId="0" borderId="1" xfId="0" applyFont="1" applyFill="1" applyBorder="1" applyAlignment="1">
      <alignment horizontal="left" wrapText="1"/>
    </xf>
    <xf numFmtId="0" fontId="2" fillId="0" borderId="1" xfId="0" applyFont="1" applyFill="1" applyBorder="1" applyAlignment="1">
      <alignment horizontal="left" vertical="top"/>
    </xf>
    <xf numFmtId="0" fontId="2" fillId="0" borderId="1" xfId="0" applyFont="1" applyFill="1" applyBorder="1" applyAlignment="1">
      <alignment horizontal="left" wrapText="1"/>
    </xf>
    <xf numFmtId="0" fontId="3" fillId="0" borderId="0" xfId="0" applyFont="1" applyFill="1" applyBorder="1" applyAlignment="1">
      <alignment horizontal="center" vertical="center" wrapText="1"/>
    </xf>
    <xf numFmtId="0" fontId="3" fillId="0" borderId="0" xfId="0" applyFont="1" applyFill="1" applyBorder="1" applyAlignment="1">
      <alignment vertical="center" wrapText="1"/>
    </xf>
    <xf numFmtId="164" fontId="2" fillId="0" borderId="1" xfId="0" applyNumberFormat="1" applyFont="1" applyFill="1" applyBorder="1" applyAlignment="1">
      <alignment horizontal="center" vertical="top" wrapText="1"/>
    </xf>
    <xf numFmtId="0" fontId="7" fillId="0" borderId="0" xfId="0" applyFont="1" applyFill="1" applyBorder="1" applyAlignment="1">
      <alignment wrapText="1"/>
    </xf>
    <xf numFmtId="164" fontId="3" fillId="0" borderId="0" xfId="0" applyNumberFormat="1" applyFont="1" applyFill="1" applyBorder="1" applyAlignment="1">
      <alignment wrapText="1"/>
    </xf>
    <xf numFmtId="167" fontId="3" fillId="0" borderId="0" xfId="1" applyNumberFormat="1" applyFont="1" applyFill="1" applyBorder="1" applyAlignment="1">
      <alignment wrapText="1"/>
    </xf>
    <xf numFmtId="168" fontId="3" fillId="0" borderId="0" xfId="0" applyNumberFormat="1" applyFont="1" applyFill="1" applyBorder="1" applyAlignment="1">
      <alignment wrapText="1"/>
    </xf>
    <xf numFmtId="164" fontId="3" fillId="0" borderId="0" xfId="0" applyNumberFormat="1" applyFont="1" applyFill="1" applyBorder="1" applyAlignment="1">
      <alignment horizontal="center" wrapText="1"/>
    </xf>
    <xf numFmtId="167" fontId="3" fillId="0" borderId="0" xfId="0" applyNumberFormat="1" applyFont="1" applyFill="1" applyBorder="1" applyAlignment="1">
      <alignment wrapText="1"/>
    </xf>
    <xf numFmtId="167" fontId="3" fillId="0" borderId="0" xfId="0" applyNumberFormat="1" applyFont="1" applyFill="1" applyBorder="1" applyAlignment="1">
      <alignment vertical="top" wrapText="1"/>
    </xf>
    <xf numFmtId="43" fontId="3" fillId="0" borderId="0" xfId="0" applyNumberFormat="1" applyFont="1" applyFill="1" applyBorder="1" applyAlignment="1">
      <alignment wrapText="1"/>
    </xf>
    <xf numFmtId="43" fontId="3" fillId="0" borderId="0" xfId="1" applyFont="1" applyFill="1" applyBorder="1" applyAlignment="1">
      <alignment wrapText="1"/>
    </xf>
    <xf numFmtId="165" fontId="3" fillId="0" borderId="0" xfId="0" applyNumberFormat="1" applyFont="1" applyFill="1" applyBorder="1" applyAlignment="1">
      <alignment wrapText="1"/>
    </xf>
    <xf numFmtId="0" fontId="7" fillId="0" borderId="1" xfId="0" applyFont="1" applyFill="1" applyBorder="1" applyAlignment="1">
      <alignment horizontal="left"/>
    </xf>
    <xf numFmtId="0" fontId="3" fillId="0" borderId="0" xfId="0" applyFont="1" applyFill="1" applyAlignment="1">
      <alignment wrapText="1"/>
    </xf>
    <xf numFmtId="0" fontId="3" fillId="0" borderId="0" xfId="0" applyFont="1" applyFill="1" applyAlignment="1"/>
    <xf numFmtId="0" fontId="3" fillId="0" borderId="0" xfId="0" applyFont="1" applyFill="1" applyAlignment="1">
      <alignment horizontal="center"/>
    </xf>
    <xf numFmtId="167" fontId="3" fillId="0" borderId="0" xfId="4" applyNumberFormat="1" applyFont="1" applyFill="1"/>
    <xf numFmtId="166" fontId="3" fillId="0" borderId="0" xfId="4" applyNumberFormat="1" applyFont="1" applyFill="1" applyBorder="1" applyAlignment="1">
      <alignment horizontal="right" vertical="top"/>
    </xf>
    <xf numFmtId="2" fontId="2" fillId="0" borderId="1" xfId="0" applyNumberFormat="1" applyFont="1" applyFill="1" applyBorder="1" applyAlignment="1">
      <alignment horizontal="left" vertical="top" wrapText="1"/>
    </xf>
    <xf numFmtId="0" fontId="3" fillId="0" borderId="0" xfId="0" applyFont="1" applyFill="1" applyBorder="1" applyAlignment="1">
      <alignment vertical="top" wrapText="1"/>
    </xf>
    <xf numFmtId="0" fontId="3" fillId="0" borderId="0" xfId="0" applyFont="1" applyFill="1" applyBorder="1" applyAlignment="1">
      <alignment horizontal="right" vertical="top" wrapText="1"/>
    </xf>
    <xf numFmtId="43" fontId="3" fillId="0" borderId="1" xfId="0" applyNumberFormat="1" applyFont="1" applyFill="1" applyBorder="1" applyAlignment="1">
      <alignment horizontal="right" vertical="center" wrapText="1"/>
    </xf>
    <xf numFmtId="43" fontId="3" fillId="0" borderId="1" xfId="1" applyNumberFormat="1" applyFont="1" applyFill="1" applyBorder="1" applyAlignment="1">
      <alignment horizontal="right" vertical="top"/>
    </xf>
    <xf numFmtId="43" fontId="2" fillId="0" borderId="1" xfId="1" applyNumberFormat="1" applyFont="1" applyFill="1" applyBorder="1" applyAlignment="1">
      <alignment horizontal="right" vertical="center" wrapText="1"/>
    </xf>
    <xf numFmtId="43" fontId="3" fillId="0" borderId="1" xfId="4" applyNumberFormat="1" applyFont="1" applyFill="1" applyBorder="1" applyAlignment="1">
      <alignment horizontal="right" vertical="top"/>
    </xf>
    <xf numFmtId="43" fontId="7" fillId="0" borderId="1" xfId="4" applyNumberFormat="1" applyFont="1" applyFill="1" applyBorder="1" applyAlignment="1">
      <alignment horizontal="right" vertical="top"/>
    </xf>
    <xf numFmtId="0" fontId="3" fillId="0" borderId="1" xfId="0" applyFont="1" applyFill="1" applyBorder="1" applyAlignment="1">
      <alignment vertical="top" wrapText="1"/>
    </xf>
    <xf numFmtId="0" fontId="3" fillId="0" borderId="1" xfId="0" applyFont="1" applyFill="1" applyBorder="1" applyAlignment="1">
      <alignment vertical="top"/>
    </xf>
    <xf numFmtId="0" fontId="7" fillId="0" borderId="1" xfId="0" applyFont="1" applyFill="1" applyBorder="1" applyAlignment="1">
      <alignment vertical="top" wrapText="1"/>
    </xf>
    <xf numFmtId="0" fontId="7" fillId="0" borderId="1" xfId="0" applyFont="1" applyFill="1" applyBorder="1" applyAlignment="1">
      <alignment vertical="top"/>
    </xf>
    <xf numFmtId="0" fontId="2" fillId="0" borderId="1" xfId="0" applyFont="1" applyFill="1" applyBorder="1" applyAlignment="1">
      <alignment vertical="top"/>
    </xf>
    <xf numFmtId="43" fontId="2" fillId="0" borderId="1" xfId="4" applyNumberFormat="1" applyFont="1" applyFill="1" applyBorder="1" applyAlignment="1">
      <alignment horizontal="right" vertical="top"/>
    </xf>
    <xf numFmtId="0" fontId="3" fillId="0" borderId="0" xfId="0" applyFont="1" applyFill="1" applyAlignment="1">
      <alignment vertical="top" wrapText="1"/>
    </xf>
    <xf numFmtId="0" fontId="7" fillId="0" borderId="1" xfId="0" applyNumberFormat="1" applyFont="1" applyFill="1" applyBorder="1" applyAlignment="1">
      <alignment vertical="top" wrapText="1"/>
    </xf>
    <xf numFmtId="0" fontId="3" fillId="0" borderId="0" xfId="0" applyFont="1" applyFill="1" applyBorder="1" applyAlignment="1">
      <alignment vertical="top"/>
    </xf>
    <xf numFmtId="0" fontId="3" fillId="0" borderId="0" xfId="0" applyFont="1" applyFill="1" applyAlignment="1">
      <alignment vertical="top"/>
    </xf>
    <xf numFmtId="164"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9" fontId="2" fillId="0" borderId="1" xfId="6" applyFont="1" applyFill="1" applyBorder="1" applyAlignment="1">
      <alignment horizontal="center" vertical="center" wrapText="1"/>
    </xf>
    <xf numFmtId="0" fontId="2" fillId="0" borderId="1" xfId="0" applyFont="1" applyFill="1" applyBorder="1" applyAlignment="1">
      <alignment horizontal="center" vertical="top" wrapText="1"/>
    </xf>
    <xf numFmtId="164" fontId="11" fillId="0" borderId="1" xfId="0" applyNumberFormat="1" applyFont="1" applyFill="1" applyBorder="1" applyAlignment="1">
      <alignment horizontal="center" vertical="top" wrapText="1"/>
    </xf>
    <xf numFmtId="0" fontId="11" fillId="0" borderId="1" xfId="0" applyFont="1" applyFill="1" applyBorder="1" applyAlignment="1">
      <alignment horizontal="center" vertical="top" wrapText="1"/>
    </xf>
    <xf numFmtId="0" fontId="12" fillId="0" borderId="1" xfId="0" applyFont="1" applyFill="1" applyBorder="1" applyAlignment="1">
      <alignment horizontal="left" vertical="top" wrapText="1"/>
    </xf>
    <xf numFmtId="0" fontId="12" fillId="0" borderId="1" xfId="0" applyFont="1" applyFill="1" applyBorder="1" applyAlignment="1">
      <alignment horizontal="left" vertical="center" wrapText="1"/>
    </xf>
    <xf numFmtId="0" fontId="12" fillId="0" borderId="1" xfId="0" applyFont="1" applyFill="1" applyBorder="1" applyAlignment="1">
      <alignment horizontal="left" vertical="distributed" wrapText="1"/>
    </xf>
    <xf numFmtId="43" fontId="12" fillId="0" borderId="1" xfId="0" applyNumberFormat="1" applyFont="1" applyFill="1" applyBorder="1" applyAlignment="1">
      <alignment horizontal="right" vertical="center" wrapText="1"/>
    </xf>
    <xf numFmtId="0" fontId="12" fillId="0" borderId="1" xfId="0" applyFont="1" applyFill="1" applyBorder="1" applyAlignment="1">
      <alignment horizontal="left" wrapText="1"/>
    </xf>
    <xf numFmtId="43" fontId="12" fillId="0" borderId="1" xfId="1" applyNumberFormat="1" applyFont="1" applyFill="1" applyBorder="1" applyAlignment="1">
      <alignment horizontal="right" vertical="center" wrapText="1"/>
    </xf>
    <xf numFmtId="43" fontId="12" fillId="0" borderId="1" xfId="1" applyNumberFormat="1" applyFont="1" applyFill="1" applyBorder="1" applyAlignment="1">
      <alignment horizontal="right" vertical="top" wrapText="1"/>
    </xf>
    <xf numFmtId="0" fontId="13" fillId="0" borderId="1" xfId="0" applyFont="1" applyFill="1" applyBorder="1" applyAlignment="1">
      <alignment horizontal="left" vertical="top" wrapText="1"/>
    </xf>
    <xf numFmtId="43" fontId="13" fillId="0" borderId="1" xfId="1" applyNumberFormat="1" applyFont="1" applyFill="1" applyBorder="1" applyAlignment="1">
      <alignment horizontal="right" vertical="top" wrapText="1"/>
    </xf>
    <xf numFmtId="0" fontId="12" fillId="0" borderId="1" xfId="0" applyNumberFormat="1" applyFont="1" applyFill="1" applyBorder="1" applyAlignment="1">
      <alignment horizontal="left" vertical="top" wrapText="1"/>
    </xf>
    <xf numFmtId="0" fontId="11" fillId="0" borderId="1" xfId="0" applyFont="1" applyFill="1" applyBorder="1" applyAlignment="1">
      <alignment horizontal="right" vertical="top" wrapText="1"/>
    </xf>
    <xf numFmtId="169" fontId="11" fillId="0" borderId="1" xfId="1" applyNumberFormat="1" applyFont="1" applyFill="1" applyBorder="1" applyAlignment="1">
      <alignment horizontal="right" vertical="top" wrapText="1"/>
    </xf>
    <xf numFmtId="0" fontId="12" fillId="0" borderId="0" xfId="0" applyFont="1" applyFill="1" applyBorder="1" applyAlignment="1">
      <alignment horizontal="center" vertical="top" wrapText="1"/>
    </xf>
    <xf numFmtId="0" fontId="12" fillId="0" borderId="0" xfId="0" applyFont="1" applyFill="1" applyBorder="1" applyAlignment="1">
      <alignment wrapText="1"/>
    </xf>
    <xf numFmtId="0" fontId="12" fillId="0" borderId="0" xfId="0" applyFont="1" applyFill="1" applyBorder="1" applyAlignment="1">
      <alignment horizontal="center" wrapText="1"/>
    </xf>
    <xf numFmtId="0" fontId="12" fillId="0" borderId="0" xfId="0" applyFont="1" applyFill="1" applyBorder="1" applyAlignment="1">
      <alignment horizontal="left" vertical="top" wrapText="1"/>
    </xf>
    <xf numFmtId="43" fontId="12" fillId="0" borderId="0" xfId="1" applyFont="1" applyFill="1" applyBorder="1" applyAlignment="1">
      <alignment horizontal="right" vertical="top" wrapText="1"/>
    </xf>
    <xf numFmtId="164" fontId="12" fillId="0" borderId="0" xfId="0" applyNumberFormat="1" applyFont="1" applyFill="1" applyBorder="1" applyAlignment="1">
      <alignment wrapText="1"/>
    </xf>
    <xf numFmtId="0" fontId="11" fillId="0" borderId="1" xfId="0" applyFont="1" applyFill="1" applyBorder="1" applyAlignment="1">
      <alignment horizontal="left" vertical="top" wrapText="1"/>
    </xf>
    <xf numFmtId="43" fontId="16" fillId="0" borderId="1" xfId="1" applyNumberFormat="1" applyFont="1" applyFill="1" applyBorder="1" applyAlignment="1">
      <alignment horizontal="right" vertical="top" wrapText="1"/>
    </xf>
    <xf numFmtId="0" fontId="17" fillId="3" borderId="0" xfId="0" applyFont="1" applyFill="1" applyBorder="1" applyAlignment="1">
      <alignment wrapText="1"/>
    </xf>
    <xf numFmtId="0" fontId="7" fillId="3" borderId="0" xfId="0" applyFont="1" applyFill="1" applyBorder="1" applyAlignment="1">
      <alignment wrapText="1"/>
    </xf>
    <xf numFmtId="16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3" fillId="4" borderId="0" xfId="0" applyFont="1" applyFill="1" applyBorder="1" applyAlignment="1">
      <alignment wrapText="1"/>
    </xf>
    <xf numFmtId="0" fontId="2" fillId="0" borderId="1" xfId="0"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16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9" fontId="2" fillId="0" borderId="1" xfId="6" applyFont="1" applyFill="1" applyBorder="1" applyAlignment="1">
      <alignment horizontal="center" vertical="center" wrapText="1"/>
    </xf>
    <xf numFmtId="0" fontId="3" fillId="0" borderId="0" xfId="0" applyFont="1" applyFill="1" applyBorder="1" applyAlignment="1">
      <alignment horizontal="left" vertical="top" wrapText="1"/>
    </xf>
    <xf numFmtId="164" fontId="11"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9" fontId="2" fillId="0" borderId="1" xfId="6" applyFont="1" applyFill="1" applyBorder="1" applyAlignment="1">
      <alignment horizontal="center" vertical="center" wrapText="1"/>
    </xf>
    <xf numFmtId="164" fontId="2" fillId="0" borderId="1"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15" fillId="0" borderId="1" xfId="0" applyFont="1" applyFill="1" applyBorder="1" applyAlignment="1">
      <alignment horizontal="left" vertical="top" wrapText="1"/>
    </xf>
    <xf numFmtId="43" fontId="15" fillId="0" borderId="1" xfId="1" applyNumberFormat="1" applyFont="1" applyFill="1" applyBorder="1" applyAlignment="1">
      <alignment horizontal="right" vertical="top" wrapText="1"/>
    </xf>
    <xf numFmtId="43" fontId="13" fillId="0" borderId="1" xfId="1" applyNumberFormat="1" applyFont="1" applyFill="1" applyBorder="1" applyAlignment="1">
      <alignment horizontal="right" vertical="center" wrapText="1"/>
    </xf>
    <xf numFmtId="0" fontId="3" fillId="0" borderId="1" xfId="0" applyFont="1" applyFill="1" applyBorder="1" applyAlignment="1">
      <alignment horizontal="center" wrapText="1"/>
    </xf>
    <xf numFmtId="0" fontId="3" fillId="0" borderId="1" xfId="0" applyFont="1" applyFill="1" applyBorder="1" applyAlignment="1">
      <alignment horizontal="center" vertical="top" wrapText="1"/>
    </xf>
    <xf numFmtId="0" fontId="3" fillId="2" borderId="1" xfId="0" applyFont="1" applyFill="1" applyBorder="1" applyAlignment="1">
      <alignment horizontal="center" vertical="top" wrapText="1"/>
    </xf>
    <xf numFmtId="43" fontId="3" fillId="0" borderId="1" xfId="4" applyNumberFormat="1" applyFont="1" applyFill="1" applyBorder="1" applyAlignment="1">
      <alignment horizontal="right" vertical="top" wrapText="1"/>
    </xf>
    <xf numFmtId="43" fontId="3" fillId="0" borderId="1" xfId="0" applyNumberFormat="1" applyFont="1" applyFill="1" applyBorder="1" applyAlignment="1">
      <alignment horizontal="right" vertical="top" wrapText="1"/>
    </xf>
    <xf numFmtId="43" fontId="3" fillId="0" borderId="1" xfId="1" applyNumberFormat="1" applyFont="1" applyFill="1" applyBorder="1" applyAlignment="1">
      <alignment horizontal="right" vertical="top" wrapText="1"/>
    </xf>
    <xf numFmtId="43" fontId="2" fillId="0" borderId="1" xfId="1" applyNumberFormat="1" applyFont="1" applyFill="1" applyBorder="1" applyAlignment="1">
      <alignment horizontal="right" vertical="top" wrapText="1"/>
    </xf>
    <xf numFmtId="43" fontId="3" fillId="0" borderId="0" xfId="0" applyNumberFormat="1" applyFont="1" applyFill="1" applyBorder="1" applyAlignment="1">
      <alignment horizontal="right" vertical="top"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2" fillId="0" borderId="0" xfId="0" applyFont="1" applyFill="1" applyBorder="1" applyAlignment="1">
      <alignment horizontal="center" vertical="center" wrapText="1"/>
    </xf>
    <xf numFmtId="43" fontId="3" fillId="0" borderId="1" xfId="0" applyNumberFormat="1" applyFont="1" applyFill="1" applyBorder="1" applyAlignment="1">
      <alignment horizontal="right" vertical="top"/>
    </xf>
    <xf numFmtId="43" fontId="2" fillId="0" borderId="1" xfId="0" applyNumberFormat="1" applyFont="1" applyFill="1" applyBorder="1" applyAlignment="1">
      <alignment horizontal="right" vertical="top"/>
    </xf>
    <xf numFmtId="0" fontId="3" fillId="0" borderId="0" xfId="0" applyFont="1" applyFill="1" applyAlignment="1">
      <alignment horizontal="left" vertical="top" wrapText="1"/>
    </xf>
    <xf numFmtId="2" fontId="3" fillId="0" borderId="0" xfId="0" applyNumberFormat="1" applyFont="1" applyFill="1" applyAlignment="1">
      <alignment horizontal="left" vertical="top" wrapText="1"/>
    </xf>
    <xf numFmtId="164" fontId="2"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3" fillId="0" borderId="0" xfId="0" applyFont="1" applyFill="1" applyBorder="1" applyAlignment="1">
      <alignment horizontal="center" vertical="center"/>
    </xf>
    <xf numFmtId="9" fontId="11" fillId="0" borderId="1" xfId="6" applyFont="1" applyFill="1" applyBorder="1" applyAlignment="1">
      <alignment horizontal="center" vertical="center" wrapText="1"/>
    </xf>
    <xf numFmtId="164" fontId="3" fillId="0" borderId="1" xfId="0" applyNumberFormat="1" applyFont="1" applyFill="1" applyBorder="1" applyAlignment="1">
      <alignment wrapText="1"/>
    </xf>
    <xf numFmtId="0" fontId="3" fillId="0" borderId="0" xfId="0" applyFont="1" applyFill="1" applyBorder="1" applyAlignment="1">
      <alignment horizontal="left" wrapText="1"/>
    </xf>
    <xf numFmtId="0" fontId="3" fillId="0" borderId="0" xfId="0" applyFont="1" applyFill="1" applyBorder="1" applyAlignment="1">
      <alignment horizontal="left" vertical="top" wrapText="1"/>
    </xf>
    <xf numFmtId="2" fontId="3" fillId="0" borderId="0" xfId="0" applyNumberFormat="1" applyFont="1" applyFill="1" applyBorder="1" applyAlignment="1">
      <alignment horizontal="left" vertical="top" wrapText="1"/>
    </xf>
    <xf numFmtId="164" fontId="2" fillId="0" borderId="1" xfId="0" applyNumberFormat="1" applyFont="1" applyFill="1" applyBorder="1" applyAlignment="1">
      <alignment horizontal="center" vertical="center" wrapText="1"/>
    </xf>
    <xf numFmtId="164" fontId="2" fillId="0" borderId="1" xfId="0" quotePrefix="1" applyNumberFormat="1" applyFont="1" applyFill="1" applyBorder="1" applyAlignment="1">
      <alignment horizontal="center" vertical="center" wrapText="1"/>
    </xf>
    <xf numFmtId="0" fontId="2" fillId="0" borderId="2" xfId="0" applyFont="1" applyFill="1" applyBorder="1" applyAlignment="1">
      <alignment horizontal="center" vertical="top" wrapText="1"/>
    </xf>
    <xf numFmtId="0" fontId="2" fillId="0" borderId="3" xfId="0" applyFont="1" applyFill="1" applyBorder="1" applyAlignment="1">
      <alignment horizontal="center" vertical="top" wrapText="1"/>
    </xf>
    <xf numFmtId="0" fontId="2"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9" fontId="2" fillId="0" borderId="4" xfId="6" applyFont="1" applyFill="1" applyBorder="1" applyAlignment="1">
      <alignment horizontal="center" vertical="center" wrapText="1"/>
    </xf>
    <xf numFmtId="9" fontId="2" fillId="0" borderId="5" xfId="6" applyFont="1" applyFill="1" applyBorder="1" applyAlignment="1">
      <alignment horizontal="center" vertical="center" wrapText="1"/>
    </xf>
    <xf numFmtId="164" fontId="11" fillId="0" borderId="1" xfId="0" applyNumberFormat="1"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1" xfId="0" applyFont="1" applyFill="1" applyBorder="1" applyAlignment="1">
      <alignment horizontal="center" vertical="center" wrapText="1"/>
    </xf>
    <xf numFmtId="164" fontId="11" fillId="0" borderId="1" xfId="0" quotePrefix="1" applyNumberFormat="1" applyFont="1" applyFill="1" applyBorder="1" applyAlignment="1">
      <alignment horizontal="center" vertical="center" wrapText="1"/>
    </xf>
    <xf numFmtId="9" fontId="11" fillId="0" borderId="1" xfId="6"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9" fontId="2" fillId="0" borderId="1" xfId="6" applyFont="1" applyFill="1" applyBorder="1" applyAlignment="1">
      <alignment horizontal="center" vertical="center" wrapText="1"/>
    </xf>
    <xf numFmtId="164" fontId="2" fillId="0" borderId="1" xfId="0" quotePrefix="1" applyNumberFormat="1" applyFont="1" applyFill="1" applyBorder="1" applyAlignment="1">
      <alignment horizontal="center" vertical="center"/>
    </xf>
    <xf numFmtId="164" fontId="2" fillId="0" borderId="1" xfId="0" applyNumberFormat="1" applyFont="1" applyFill="1" applyBorder="1" applyAlignment="1">
      <alignment horizontal="center" vertical="center"/>
    </xf>
  </cellXfs>
  <cellStyles count="7">
    <cellStyle name="Comma" xfId="1" builtinId="3"/>
    <cellStyle name="Comma 14" xfId="2"/>
    <cellStyle name="Comma 2" xfId="3"/>
    <cellStyle name="Comma 2 2" xfId="4"/>
    <cellStyle name="Hyperlink" xfId="5" builtinId="8"/>
    <cellStyle name="Normal" xfId="0" builtinId="0"/>
    <cellStyle name="Percent" xfId="6" builtinId="5"/>
  </cellStyles>
  <dxfs count="8">
    <dxf>
      <fill>
        <patternFill>
          <bgColor rgb="FF92D050"/>
        </patternFill>
      </fill>
    </dxf>
    <dxf>
      <font>
        <color theme="2"/>
      </font>
    </dxf>
    <dxf>
      <fill>
        <patternFill>
          <bgColor rgb="FF92D050"/>
        </patternFill>
      </fill>
    </dxf>
    <dxf>
      <font>
        <color theme="2"/>
      </font>
    </dxf>
    <dxf>
      <font>
        <color theme="2"/>
      </font>
    </dxf>
    <dxf>
      <fill>
        <patternFill>
          <bgColor rgb="FF92D050"/>
        </patternFill>
      </fill>
    </dxf>
    <dxf>
      <font>
        <color theme="2"/>
      </font>
    </dxf>
    <dxf>
      <font>
        <color theme="2"/>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1979958</xdr:colOff>
      <xdr:row>4</xdr:row>
      <xdr:rowOff>0</xdr:rowOff>
    </xdr:from>
    <xdr:ext cx="184731" cy="264560"/>
    <xdr:sp macro="" textlink="">
      <xdr:nvSpPr>
        <xdr:cNvPr id="2" name="TextBox 1"/>
        <xdr:cNvSpPr txBox="1"/>
      </xdr:nvSpPr>
      <xdr:spPr>
        <a:xfrm>
          <a:off x="1979958" y="16933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PH"/>
        </a:p>
      </xdr:txBody>
    </xdr:sp>
    <xdr:clientData/>
  </xdr:oneCellAnchor>
  <xdr:oneCellAnchor>
    <xdr:from>
      <xdr:col>0</xdr:col>
      <xdr:colOff>1979958</xdr:colOff>
      <xdr:row>4</xdr:row>
      <xdr:rowOff>0</xdr:rowOff>
    </xdr:from>
    <xdr:ext cx="184731" cy="264560"/>
    <xdr:sp macro="" textlink="">
      <xdr:nvSpPr>
        <xdr:cNvPr id="3" name="TextBox 2"/>
        <xdr:cNvSpPr txBox="1"/>
      </xdr:nvSpPr>
      <xdr:spPr>
        <a:xfrm>
          <a:off x="1979958" y="16933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PH"/>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NEDA/AppData/Local/Temp/notesFCBCEE/Users/NEDA/AppData/Local/Temp/notesFCBCEE/~163765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NEDA/AppData/Local/Temp/notesFCBCEE/Users/NEDA/Desktop/raqs/mtpip-mtpdp/PNoy_2010-2016/Update-Revalidate_2013/pip%20revalidation/agency%20submission/dar/ch4/annex%20b/jun28_Updated%20Annex%20B%20and%20B-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NEDA/AppData/Local/Temp/notesFCBCEE/Users/NEDA/Desktop/raqs/mtpip-mtpdp/PNoy_2010-2016/Update-Revalidate_2013/pip%20revalidation/agency%20submission/dar/ch4/annex%20b/DAR%20PIP%20for%20PBD%20(2011-2016%20and%20Beyond).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NEDA/AppData/Local/Temp/notesFCBCEE/Users/NEDA/Desktop/raqs/mtpip-mtpdp/PNoy_2010-2016/Update-Revalidate_2013/pip%20revalidation/agency%20submission/lbp/Annex%20B_LBP.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NEDA/AppData/Local/Temp/notesFCBCEE/Users/NEDA/AppData/Local/Temp/notesFCBCEE/PIP_Annex%20B%20(Asset%20Reform-DAR)%20Updated%20as%20of%202%20August%20201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BD"/>
    </sheetNames>
    <sheetDataSet>
      <sheetData sheetId="0">
        <row r="10">
          <cell r="AJ10">
            <v>8205209</v>
          </cell>
          <cell r="AO10">
            <v>8205209</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Updated Annex B CIPs"/>
      <sheetName val="B-1 Strategic CIPs"/>
    </sheetNames>
    <sheetDataSet>
      <sheetData sheetId="0" refreshError="1">
        <row r="29">
          <cell r="AN29">
            <v>1700000</v>
          </cell>
          <cell r="AQ29">
            <v>4400000</v>
          </cell>
        </row>
        <row r="30">
          <cell r="AG30">
            <v>200000</v>
          </cell>
          <cell r="AJ30">
            <v>800000</v>
          </cell>
          <cell r="AN30">
            <v>400000</v>
          </cell>
          <cell r="AQ30">
            <v>1600000</v>
          </cell>
        </row>
        <row r="31">
          <cell r="AG31">
            <v>62500</v>
          </cell>
          <cell r="AJ31">
            <v>500000</v>
          </cell>
          <cell r="AN31">
            <v>187500</v>
          </cell>
          <cell r="AQ31">
            <v>1500000</v>
          </cell>
        </row>
      </sheetData>
      <sheetData sheetId="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PIP"/>
    </sheetNames>
    <sheetDataSet>
      <sheetData sheetId="0" refreshError="1">
        <row r="10">
          <cell r="P10">
            <v>118.735</v>
          </cell>
          <cell r="Q10">
            <v>157.93199999999999</v>
          </cell>
        </row>
        <row r="14">
          <cell r="P14">
            <v>411.60399999999998</v>
          </cell>
          <cell r="Q14">
            <v>955.12800000000004</v>
          </cell>
          <cell r="T14">
            <v>67.034999999999997</v>
          </cell>
          <cell r="U14">
            <v>1129.6400000000001</v>
          </cell>
        </row>
        <row r="17">
          <cell r="P17">
            <v>16.904</v>
          </cell>
          <cell r="Q17">
            <v>643.26600000000008</v>
          </cell>
          <cell r="R17">
            <v>49.593000000000004</v>
          </cell>
          <cell r="T17">
            <v>14.37</v>
          </cell>
          <cell r="U17">
            <v>424.50299999999999</v>
          </cell>
          <cell r="X17">
            <v>7.7469999999999999</v>
          </cell>
          <cell r="Y17">
            <v>137.34200000000001</v>
          </cell>
          <cell r="AB17">
            <v>0.86499999999999999</v>
          </cell>
          <cell r="AC17">
            <v>2.944</v>
          </cell>
        </row>
        <row r="23">
          <cell r="P23">
            <v>166.74799999999999</v>
          </cell>
          <cell r="Q23">
            <v>402.6</v>
          </cell>
          <cell r="T23">
            <v>319.803</v>
          </cell>
          <cell r="U23">
            <v>1151.058</v>
          </cell>
          <cell r="X23">
            <v>308.791</v>
          </cell>
          <cell r="Y23">
            <v>1115.4190000000001</v>
          </cell>
          <cell r="AB23">
            <v>245.80600000000001</v>
          </cell>
          <cell r="AC23">
            <v>627.005</v>
          </cell>
          <cell r="AF23">
            <v>0.12</v>
          </cell>
          <cell r="AG23">
            <v>7.0519999999999996</v>
          </cell>
        </row>
      </sheetData>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NNEX B"/>
    </sheetNames>
    <sheetDataSet>
      <sheetData sheetId="0">
        <row r="20">
          <cell r="L20">
            <v>42000000</v>
          </cell>
          <cell r="M20">
            <v>44000000</v>
          </cell>
          <cell r="N20">
            <v>46200000</v>
          </cell>
          <cell r="O20">
            <v>48500000</v>
          </cell>
          <cell r="P20">
            <v>180700000</v>
          </cell>
        </row>
      </sheetData>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2013-2016"/>
      <sheetName val="2011-2016"/>
    </sheetNames>
    <sheetDataSet>
      <sheetData sheetId="0" refreshError="1"/>
      <sheetData sheetId="1">
        <row r="11">
          <cell r="AE11">
            <v>2449371</v>
          </cell>
          <cell r="AK11">
            <v>3313230</v>
          </cell>
          <cell r="AQ11">
            <v>2077964</v>
          </cell>
        </row>
        <row r="14">
          <cell r="AE14">
            <v>468904</v>
          </cell>
          <cell r="AK14">
            <v>457139</v>
          </cell>
          <cell r="AQ14">
            <v>477587</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1">
    <tabColor theme="3" tint="0.39997558519241921"/>
  </sheetPr>
  <dimension ref="A1:BA86"/>
  <sheetViews>
    <sheetView view="pageBreakPreview" topLeftCell="A67" zoomScale="170" zoomScaleNormal="80" zoomScaleSheetLayoutView="170" zoomScalePageLayoutView="60" workbookViewId="0">
      <pane xSplit="1" topLeftCell="B1" activePane="topRight" state="frozen"/>
      <selection pane="topRight" activeCell="A75" sqref="A75"/>
    </sheetView>
  </sheetViews>
  <sheetFormatPr defaultRowHeight="12.75"/>
  <cols>
    <col min="1" max="1" width="45.7109375" style="25" customWidth="1"/>
    <col min="2" max="2" width="10.7109375" style="19" customWidth="1"/>
    <col min="3" max="3" width="45.7109375" style="25" customWidth="1"/>
    <col min="4" max="4" width="15.7109375" style="25" customWidth="1"/>
    <col min="5" max="5" width="15.7109375" style="17" customWidth="1"/>
    <col min="6" max="6" width="10.7109375" style="17" customWidth="1"/>
    <col min="7" max="7" width="15.7109375" style="17" customWidth="1"/>
    <col min="8" max="8" width="23.7109375" style="17" customWidth="1"/>
    <col min="9" max="9" width="15.7109375" style="13" customWidth="1"/>
    <col min="10" max="40" width="20.7109375" style="46" customWidth="1"/>
    <col min="41" max="51" width="20.7109375" style="25" customWidth="1"/>
    <col min="52" max="52" width="21.5703125" style="25" customWidth="1"/>
    <col min="53" max="53" width="15.140625" style="25" customWidth="1"/>
    <col min="54" max="16384" width="9.140625" style="25"/>
  </cols>
  <sheetData>
    <row r="1" spans="1:52" s="43" customFormat="1">
      <c r="A1" s="157" t="s">
        <v>928</v>
      </c>
      <c r="B1" s="157" t="s">
        <v>0</v>
      </c>
      <c r="C1" s="157" t="s">
        <v>926</v>
      </c>
      <c r="D1" s="155" t="s">
        <v>1</v>
      </c>
      <c r="E1" s="156"/>
      <c r="F1" s="157" t="s">
        <v>2</v>
      </c>
      <c r="G1" s="157" t="s">
        <v>3</v>
      </c>
      <c r="H1" s="157" t="s">
        <v>4</v>
      </c>
      <c r="I1" s="157" t="s">
        <v>65</v>
      </c>
      <c r="J1" s="153" t="s">
        <v>914</v>
      </c>
      <c r="K1" s="153"/>
      <c r="L1" s="153"/>
      <c r="M1" s="153"/>
      <c r="N1" s="153"/>
      <c r="O1" s="153"/>
      <c r="P1" s="153" t="s">
        <v>914</v>
      </c>
      <c r="Q1" s="153"/>
      <c r="R1" s="153"/>
      <c r="S1" s="153"/>
      <c r="T1" s="153"/>
      <c r="U1" s="153"/>
      <c r="V1" s="153" t="s">
        <v>914</v>
      </c>
      <c r="W1" s="153"/>
      <c r="X1" s="153"/>
      <c r="Y1" s="153"/>
      <c r="Z1" s="153"/>
      <c r="AA1" s="153"/>
      <c r="AB1" s="153" t="s">
        <v>914</v>
      </c>
      <c r="AC1" s="153"/>
      <c r="AD1" s="153"/>
      <c r="AE1" s="153"/>
      <c r="AF1" s="153"/>
      <c r="AG1" s="153"/>
      <c r="AH1" s="153" t="s">
        <v>914</v>
      </c>
      <c r="AI1" s="153"/>
      <c r="AJ1" s="153"/>
      <c r="AK1" s="153"/>
      <c r="AL1" s="153"/>
      <c r="AM1" s="153"/>
      <c r="AN1" s="153" t="s">
        <v>914</v>
      </c>
      <c r="AO1" s="153"/>
      <c r="AP1" s="153"/>
      <c r="AQ1" s="153"/>
      <c r="AR1" s="153"/>
      <c r="AS1" s="153"/>
      <c r="AT1" s="153" t="s">
        <v>914</v>
      </c>
      <c r="AU1" s="153"/>
      <c r="AV1" s="153"/>
      <c r="AW1" s="153"/>
      <c r="AX1" s="153"/>
      <c r="AY1" s="153"/>
    </row>
    <row r="2" spans="1:52" s="43" customFormat="1" ht="39.75" customHeight="1">
      <c r="A2" s="158"/>
      <c r="B2" s="158"/>
      <c r="C2" s="158"/>
      <c r="D2" s="160" t="s">
        <v>927</v>
      </c>
      <c r="E2" s="160" t="s">
        <v>5</v>
      </c>
      <c r="F2" s="158"/>
      <c r="G2" s="158"/>
      <c r="H2" s="158"/>
      <c r="I2" s="158"/>
      <c r="J2" s="154" t="s">
        <v>6</v>
      </c>
      <c r="K2" s="154"/>
      <c r="L2" s="154"/>
      <c r="M2" s="154"/>
      <c r="N2" s="154"/>
      <c r="O2" s="154"/>
      <c r="P2" s="154" t="s">
        <v>7</v>
      </c>
      <c r="Q2" s="154"/>
      <c r="R2" s="154"/>
      <c r="S2" s="154"/>
      <c r="T2" s="154"/>
      <c r="U2" s="154"/>
      <c r="V2" s="154" t="s">
        <v>8</v>
      </c>
      <c r="W2" s="154"/>
      <c r="X2" s="154"/>
      <c r="Y2" s="154"/>
      <c r="Z2" s="154"/>
      <c r="AA2" s="154"/>
      <c r="AB2" s="154" t="s">
        <v>9</v>
      </c>
      <c r="AC2" s="154"/>
      <c r="AD2" s="154"/>
      <c r="AE2" s="154"/>
      <c r="AF2" s="154"/>
      <c r="AG2" s="154"/>
      <c r="AH2" s="153" t="s">
        <v>51</v>
      </c>
      <c r="AI2" s="153"/>
      <c r="AJ2" s="153"/>
      <c r="AK2" s="153"/>
      <c r="AL2" s="153"/>
      <c r="AM2" s="153"/>
      <c r="AN2" s="153" t="s">
        <v>917</v>
      </c>
      <c r="AO2" s="153"/>
      <c r="AP2" s="153"/>
      <c r="AQ2" s="153"/>
      <c r="AR2" s="153"/>
      <c r="AS2" s="153"/>
      <c r="AT2" s="153" t="s">
        <v>916</v>
      </c>
      <c r="AU2" s="153"/>
      <c r="AV2" s="153"/>
      <c r="AW2" s="153"/>
      <c r="AX2" s="153"/>
      <c r="AY2" s="153"/>
    </row>
    <row r="3" spans="1:52" s="43" customFormat="1">
      <c r="A3" s="159"/>
      <c r="B3" s="159"/>
      <c r="C3" s="159"/>
      <c r="D3" s="161"/>
      <c r="E3" s="161"/>
      <c r="F3" s="159"/>
      <c r="G3" s="159"/>
      <c r="H3" s="159"/>
      <c r="I3" s="159"/>
      <c r="J3" s="79" t="s">
        <v>11</v>
      </c>
      <c r="K3" s="79" t="s">
        <v>12</v>
      </c>
      <c r="L3" s="79" t="s">
        <v>915</v>
      </c>
      <c r="M3" s="79" t="s">
        <v>611</v>
      </c>
      <c r="N3" s="79" t="s">
        <v>13</v>
      </c>
      <c r="O3" s="79" t="s">
        <v>14</v>
      </c>
      <c r="P3" s="79" t="s">
        <v>11</v>
      </c>
      <c r="Q3" s="79" t="s">
        <v>12</v>
      </c>
      <c r="R3" s="79" t="s">
        <v>915</v>
      </c>
      <c r="S3" s="79" t="s">
        <v>611</v>
      </c>
      <c r="T3" s="79" t="s">
        <v>13</v>
      </c>
      <c r="U3" s="79" t="s">
        <v>14</v>
      </c>
      <c r="V3" s="79" t="s">
        <v>11</v>
      </c>
      <c r="W3" s="79" t="s">
        <v>12</v>
      </c>
      <c r="X3" s="79" t="s">
        <v>915</v>
      </c>
      <c r="Y3" s="79" t="s">
        <v>611</v>
      </c>
      <c r="Z3" s="79" t="s">
        <v>13</v>
      </c>
      <c r="AA3" s="79" t="s">
        <v>14</v>
      </c>
      <c r="AB3" s="79" t="s">
        <v>11</v>
      </c>
      <c r="AC3" s="79" t="s">
        <v>12</v>
      </c>
      <c r="AD3" s="79" t="s">
        <v>915</v>
      </c>
      <c r="AE3" s="79" t="s">
        <v>611</v>
      </c>
      <c r="AF3" s="79" t="s">
        <v>13</v>
      </c>
      <c r="AG3" s="79" t="s">
        <v>14</v>
      </c>
      <c r="AH3" s="79" t="s">
        <v>11</v>
      </c>
      <c r="AI3" s="79" t="s">
        <v>12</v>
      </c>
      <c r="AJ3" s="79" t="s">
        <v>915</v>
      </c>
      <c r="AK3" s="79" t="s">
        <v>611</v>
      </c>
      <c r="AL3" s="79" t="s">
        <v>13</v>
      </c>
      <c r="AM3" s="79" t="s">
        <v>10</v>
      </c>
      <c r="AN3" s="79" t="s">
        <v>11</v>
      </c>
      <c r="AO3" s="79" t="s">
        <v>12</v>
      </c>
      <c r="AP3" s="79" t="s">
        <v>915</v>
      </c>
      <c r="AQ3" s="79" t="s">
        <v>611</v>
      </c>
      <c r="AR3" s="79" t="s">
        <v>13</v>
      </c>
      <c r="AS3" s="79" t="s">
        <v>10</v>
      </c>
      <c r="AT3" s="79" t="s">
        <v>11</v>
      </c>
      <c r="AU3" s="79" t="s">
        <v>12</v>
      </c>
      <c r="AV3" s="79" t="s">
        <v>915</v>
      </c>
      <c r="AW3" s="79" t="s">
        <v>611</v>
      </c>
      <c r="AX3" s="79" t="s">
        <v>13</v>
      </c>
      <c r="AY3" s="79" t="s">
        <v>10</v>
      </c>
    </row>
    <row r="4" spans="1:52" s="43" customFormat="1">
      <c r="A4" s="80" t="s">
        <v>62</v>
      </c>
      <c r="B4" s="81" t="s">
        <v>63</v>
      </c>
      <c r="C4" s="80" t="s">
        <v>15</v>
      </c>
      <c r="D4" s="80" t="s">
        <v>64</v>
      </c>
      <c r="E4" s="80" t="s">
        <v>16</v>
      </c>
      <c r="F4" s="80" t="s">
        <v>17</v>
      </c>
      <c r="G4" s="79" t="s">
        <v>18</v>
      </c>
      <c r="H4" s="79" t="s">
        <v>19</v>
      </c>
      <c r="I4" s="44" t="s">
        <v>20</v>
      </c>
      <c r="J4" s="79" t="s">
        <v>21</v>
      </c>
      <c r="K4" s="79" t="s">
        <v>22</v>
      </c>
      <c r="L4" s="79" t="s">
        <v>23</v>
      </c>
      <c r="M4" s="79" t="s">
        <v>24</v>
      </c>
      <c r="N4" s="79" t="s">
        <v>25</v>
      </c>
      <c r="O4" s="79" t="s">
        <v>26</v>
      </c>
      <c r="P4" s="79" t="s">
        <v>66</v>
      </c>
      <c r="Q4" s="79" t="s">
        <v>27</v>
      </c>
      <c r="R4" s="79" t="s">
        <v>67</v>
      </c>
      <c r="S4" s="79" t="s">
        <v>28</v>
      </c>
      <c r="T4" s="79" t="s">
        <v>29</v>
      </c>
      <c r="U4" s="79" t="s">
        <v>30</v>
      </c>
      <c r="V4" s="79" t="s">
        <v>31</v>
      </c>
      <c r="W4" s="79" t="s">
        <v>32</v>
      </c>
      <c r="X4" s="79" t="s">
        <v>33</v>
      </c>
      <c r="Y4" s="79" t="s">
        <v>34</v>
      </c>
      <c r="Z4" s="79" t="s">
        <v>35</v>
      </c>
      <c r="AA4" s="79" t="s">
        <v>36</v>
      </c>
      <c r="AB4" s="79" t="s">
        <v>37</v>
      </c>
      <c r="AC4" s="79" t="s">
        <v>38</v>
      </c>
      <c r="AD4" s="79" t="s">
        <v>39</v>
      </c>
      <c r="AE4" s="79" t="s">
        <v>40</v>
      </c>
      <c r="AF4" s="79" t="s">
        <v>41</v>
      </c>
      <c r="AG4" s="80" t="s">
        <v>42</v>
      </c>
      <c r="AH4" s="80" t="s">
        <v>43</v>
      </c>
      <c r="AI4" s="80" t="s">
        <v>44</v>
      </c>
      <c r="AJ4" s="80" t="s">
        <v>45</v>
      </c>
      <c r="AK4" s="80" t="s">
        <v>46</v>
      </c>
      <c r="AL4" s="80" t="s">
        <v>47</v>
      </c>
      <c r="AM4" s="80" t="s">
        <v>48</v>
      </c>
      <c r="AN4" s="80" t="s">
        <v>49</v>
      </c>
      <c r="AO4" s="80" t="s">
        <v>52</v>
      </c>
      <c r="AP4" s="80" t="s">
        <v>53</v>
      </c>
      <c r="AQ4" s="80" t="s">
        <v>54</v>
      </c>
      <c r="AR4" s="80" t="s">
        <v>55</v>
      </c>
      <c r="AS4" s="80" t="s">
        <v>56</v>
      </c>
      <c r="AT4" s="80" t="s">
        <v>57</v>
      </c>
      <c r="AU4" s="80" t="s">
        <v>58</v>
      </c>
      <c r="AV4" s="80" t="s">
        <v>59</v>
      </c>
      <c r="AW4" s="80" t="s">
        <v>60</v>
      </c>
      <c r="AX4" s="80" t="s">
        <v>61</v>
      </c>
      <c r="AY4" s="80" t="s">
        <v>929</v>
      </c>
      <c r="AZ4" s="42"/>
    </row>
    <row r="5" spans="1:52" s="43" customFormat="1" ht="25.5">
      <c r="A5" s="3" t="s">
        <v>68</v>
      </c>
      <c r="B5" s="3"/>
      <c r="C5" s="7"/>
      <c r="D5" s="29"/>
      <c r="E5" s="7"/>
      <c r="F5" s="28"/>
      <c r="G5" s="28"/>
      <c r="H5" s="28"/>
      <c r="I5" s="7"/>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row>
    <row r="6" spans="1:52" s="43" customFormat="1" ht="25.5">
      <c r="A6" s="3" t="s">
        <v>117</v>
      </c>
      <c r="B6" s="3"/>
      <c r="C6" s="7"/>
      <c r="D6" s="29"/>
      <c r="E6" s="7"/>
      <c r="F6" s="28"/>
      <c r="G6" s="28"/>
      <c r="H6" s="28"/>
      <c r="I6" s="7"/>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row>
    <row r="7" spans="1:52" ht="25.5">
      <c r="A7" s="3" t="s">
        <v>336</v>
      </c>
      <c r="B7" s="3"/>
      <c r="C7" s="39"/>
      <c r="D7" s="29"/>
      <c r="E7" s="29"/>
      <c r="F7" s="127"/>
      <c r="G7" s="127"/>
      <c r="H7" s="127"/>
      <c r="I7" s="3"/>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row>
    <row r="8" spans="1:52" ht="25.5">
      <c r="A8" s="3" t="s">
        <v>84</v>
      </c>
      <c r="B8" s="3"/>
      <c r="C8" s="39"/>
      <c r="D8" s="29"/>
      <c r="E8" s="29"/>
      <c r="F8" s="127"/>
      <c r="G8" s="127"/>
      <c r="H8" s="127"/>
      <c r="I8" s="3"/>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row>
    <row r="9" spans="1:52" ht="51">
      <c r="A9" s="3" t="s">
        <v>99</v>
      </c>
      <c r="B9" s="3"/>
      <c r="C9" s="39"/>
      <c r="D9" s="29"/>
      <c r="E9" s="29"/>
      <c r="F9" s="127"/>
      <c r="G9" s="127"/>
      <c r="H9" s="127"/>
      <c r="I9" s="3"/>
      <c r="J9" s="131"/>
      <c r="K9" s="131"/>
      <c r="L9" s="149"/>
      <c r="M9" s="149"/>
      <c r="N9" s="149"/>
      <c r="O9" s="131"/>
      <c r="P9" s="131"/>
      <c r="Q9" s="131"/>
      <c r="R9" s="131"/>
      <c r="S9" s="131"/>
      <c r="T9" s="131"/>
      <c r="U9" s="131"/>
      <c r="V9" s="131"/>
      <c r="W9" s="131"/>
      <c r="X9" s="131"/>
      <c r="Y9" s="131"/>
      <c r="Z9" s="131"/>
      <c r="AA9" s="131"/>
      <c r="AB9" s="131"/>
      <c r="AC9" s="131"/>
      <c r="AD9" s="131"/>
      <c r="AE9" s="131"/>
      <c r="AF9" s="131"/>
      <c r="AG9" s="131"/>
      <c r="AH9" s="131"/>
      <c r="AI9" s="131"/>
      <c r="AJ9" s="131"/>
      <c r="AK9" s="131"/>
      <c r="AL9" s="131"/>
      <c r="AM9" s="131"/>
      <c r="AN9" s="131"/>
      <c r="AO9" s="131"/>
      <c r="AP9" s="131"/>
      <c r="AQ9" s="131"/>
      <c r="AR9" s="131"/>
      <c r="AS9" s="131"/>
      <c r="AT9" s="131"/>
      <c r="AU9" s="131"/>
      <c r="AV9" s="131"/>
      <c r="AW9" s="131"/>
      <c r="AX9" s="131"/>
      <c r="AY9" s="131"/>
    </row>
    <row r="10" spans="1:52">
      <c r="A10" s="32" t="s">
        <v>950</v>
      </c>
      <c r="B10" s="3" t="s">
        <v>100</v>
      </c>
      <c r="C10" s="39"/>
      <c r="D10" s="29"/>
      <c r="E10" s="29"/>
      <c r="F10" s="127"/>
      <c r="G10" s="127"/>
      <c r="H10" s="127"/>
      <c r="I10" s="3"/>
      <c r="J10" s="131">
        <f>'Chapter 4 Annex B2 - DA Goal 1'!J9</f>
        <v>528289</v>
      </c>
      <c r="K10" s="131">
        <f>'Chapter 4 Annex B2 - DA Goal 1'!K9</f>
        <v>0</v>
      </c>
      <c r="L10" s="131">
        <f>'Chapter 4 Annex B2 - DA Goal 1'!M9</f>
        <v>0</v>
      </c>
      <c r="M10" s="131">
        <f>'Chapter 4 Annex B2 - DA Goal 1'!N9</f>
        <v>0</v>
      </c>
      <c r="N10" s="131">
        <f>'Chapter 4 Annex B2 - DA Goal 1'!L9</f>
        <v>0</v>
      </c>
      <c r="O10" s="131">
        <f>J10+K10+N10+L10+M10</f>
        <v>528289</v>
      </c>
      <c r="P10" s="131">
        <f>'Chapter 4 Annex B2 - DA Goal 1'!P9</f>
        <v>213476</v>
      </c>
      <c r="Q10" s="131">
        <f>'Chapter 4 Annex B2 - DA Goal 1'!Q9</f>
        <v>0</v>
      </c>
      <c r="R10" s="131">
        <f>'Chapter 4 Annex B2 - DA Goal 1'!S9</f>
        <v>0</v>
      </c>
      <c r="S10" s="131">
        <f>'Chapter 4 Annex B2 - DA Goal 1'!T9</f>
        <v>0</v>
      </c>
      <c r="T10" s="131">
        <f>'Chapter 4 Annex B2 - DA Goal 1'!R9</f>
        <v>0</v>
      </c>
      <c r="U10" s="131">
        <f>P10+Q10+T10+R10+S10</f>
        <v>213476</v>
      </c>
      <c r="V10" s="131">
        <f>'Chapter 4 Annex B2 - DA Goal 1'!V9</f>
        <v>724530</v>
      </c>
      <c r="W10" s="131">
        <f>'Chapter 4 Annex B2 - DA Goal 1'!W9</f>
        <v>0</v>
      </c>
      <c r="X10" s="131">
        <f>'Chapter 4 Annex B2 - DA Goal 1'!Y9</f>
        <v>0</v>
      </c>
      <c r="Y10" s="131">
        <f>'Chapter 4 Annex B2 - DA Goal 1'!Z9</f>
        <v>0</v>
      </c>
      <c r="Z10" s="131">
        <f>'Chapter 4 Annex B2 - DA Goal 1'!X9</f>
        <v>0</v>
      </c>
      <c r="AA10" s="131">
        <f>V10+W10+Z10+X10+Y10</f>
        <v>724530</v>
      </c>
      <c r="AB10" s="131">
        <f>'Chapter 4 Annex B2 - DA Goal 1'!AB9</f>
        <v>1644252</v>
      </c>
      <c r="AC10" s="131">
        <f>'Chapter 4 Annex B2 - DA Goal 1'!AC9</f>
        <v>0</v>
      </c>
      <c r="AD10" s="131">
        <f>'Chapter 4 Annex B2 - DA Goal 1'!AE9</f>
        <v>0</v>
      </c>
      <c r="AE10" s="131">
        <f>'Chapter 4 Annex B2 - DA Goal 1'!AF9</f>
        <v>0</v>
      </c>
      <c r="AF10" s="131">
        <f>'Chapter 4 Annex B2 - DA Goal 1'!AD9</f>
        <v>0</v>
      </c>
      <c r="AG10" s="131">
        <f>AB10+AC10+AF10+AD10+AE10</f>
        <v>1644252</v>
      </c>
      <c r="AH10" s="131">
        <f>'Chapter 4 Annex B2 - DA Goal 1'!AH9</f>
        <v>3110547</v>
      </c>
      <c r="AI10" s="131">
        <f>'Chapter 4 Annex B2 - DA Goal 1'!AI9</f>
        <v>0</v>
      </c>
      <c r="AJ10" s="131">
        <f>'Chapter 4 Annex B2 - DA Goal 1'!AK9</f>
        <v>0</v>
      </c>
      <c r="AK10" s="131">
        <f>'Chapter 4 Annex B2 - DA Goal 1'!AL9</f>
        <v>0</v>
      </c>
      <c r="AL10" s="131">
        <f>'Chapter 4 Annex B2 - DA Goal 1'!AJ9</f>
        <v>0</v>
      </c>
      <c r="AM10" s="131">
        <f>AH10+AI10+AL10+AJ10+AK10</f>
        <v>3110547</v>
      </c>
      <c r="AN10" s="131">
        <f>'Chapter 4 Annex B2 - DA Goal 1'!AN9</f>
        <v>0</v>
      </c>
      <c r="AO10" s="131">
        <f>'Chapter 4 Annex B2 - DA Goal 1'!AO9</f>
        <v>0</v>
      </c>
      <c r="AP10" s="131">
        <f>'Chapter 4 Annex B2 - DA Goal 1'!AQ9</f>
        <v>0</v>
      </c>
      <c r="AQ10" s="131">
        <f>'Chapter 4 Annex B2 - DA Goal 1'!AR9</f>
        <v>0</v>
      </c>
      <c r="AR10" s="131">
        <f>'Chapter 4 Annex B2 - DA Goal 1'!AP9</f>
        <v>0</v>
      </c>
      <c r="AS10" s="131">
        <f>AN10+AO10+AR10+AP10+AQ10</f>
        <v>0</v>
      </c>
      <c r="AT10" s="131">
        <f>'Chapter 4 Annex B2 - DA Goal 1'!AT9</f>
        <v>3110547</v>
      </c>
      <c r="AU10" s="131">
        <f>'Chapter 4 Annex B2 - DA Goal 1'!AU9</f>
        <v>0</v>
      </c>
      <c r="AV10" s="131">
        <f>'Chapter 4 Annex B2 - DA Goal 1'!AW9</f>
        <v>0</v>
      </c>
      <c r="AW10" s="131">
        <f>'Chapter 4 Annex B2 - DA Goal 1'!AX9</f>
        <v>0</v>
      </c>
      <c r="AX10" s="131">
        <f>'Chapter 4 Annex B2 - DA Goal 1'!AV9</f>
        <v>0</v>
      </c>
      <c r="AY10" s="131">
        <f>AT10+AU10+AX10+AV10+AW10</f>
        <v>3110547</v>
      </c>
      <c r="AZ10" s="51"/>
    </row>
    <row r="11" spans="1:52">
      <c r="A11" s="32" t="s">
        <v>951</v>
      </c>
      <c r="B11" s="3" t="s">
        <v>100</v>
      </c>
      <c r="C11" s="39"/>
      <c r="D11" s="29"/>
      <c r="E11" s="29"/>
      <c r="F11" s="127"/>
      <c r="G11" s="127"/>
      <c r="H11" s="127"/>
      <c r="I11" s="3"/>
      <c r="J11" s="131">
        <f>'Chapter 4 Annex B2 - DA Goal 1'!J19</f>
        <v>14414568</v>
      </c>
      <c r="K11" s="131">
        <f>'Chapter 4 Annex B2 - DA Goal 1'!K19</f>
        <v>633500</v>
      </c>
      <c r="L11" s="131">
        <f>'Chapter 4 Annex B2 - DA Goal 1'!M19</f>
        <v>2311</v>
      </c>
      <c r="M11" s="131">
        <f>'Chapter 4 Annex B2 - DA Goal 1'!N19</f>
        <v>219765.60799999998</v>
      </c>
      <c r="N11" s="131">
        <f>'Chapter 4 Annex B2 - DA Goal 1'!L19</f>
        <v>13500</v>
      </c>
      <c r="O11" s="131">
        <f t="shared" ref="O11:O16" si="0">J11+K11+L11+M11+N11</f>
        <v>15283644.607999999</v>
      </c>
      <c r="P11" s="131">
        <f>'Chapter 4 Annex B2 - DA Goal 1'!P19</f>
        <v>22902230</v>
      </c>
      <c r="Q11" s="131">
        <f>'Chapter 4 Annex B2 - DA Goal 1'!Q19</f>
        <v>708500</v>
      </c>
      <c r="R11" s="131">
        <f>'Chapter 4 Annex B2 - DA Goal 1'!S19</f>
        <v>776</v>
      </c>
      <c r="S11" s="131">
        <f>'Chapter 4 Annex B2 - DA Goal 1'!T19</f>
        <v>218501.58799999999</v>
      </c>
      <c r="T11" s="131">
        <f>'Chapter 4 Annex B2 - DA Goal 1'!R19</f>
        <v>28500</v>
      </c>
      <c r="U11" s="131">
        <f t="shared" ref="U11:U16" si="1">P11+Q11+R11+S11+T11</f>
        <v>23858507.588</v>
      </c>
      <c r="V11" s="131">
        <f>'Chapter 4 Annex B2 - DA Goal 1'!V19</f>
        <v>38976902.145000003</v>
      </c>
      <c r="W11" s="131">
        <f>'Chapter 4 Annex B2 - DA Goal 1'!W19</f>
        <v>610500</v>
      </c>
      <c r="X11" s="131">
        <f>'Chapter 4 Annex B2 - DA Goal 1'!Y19</f>
        <v>0</v>
      </c>
      <c r="Y11" s="131">
        <f>'Chapter 4 Annex B2 - DA Goal 1'!Z19</f>
        <v>0</v>
      </c>
      <c r="Z11" s="131">
        <f>'Chapter 4 Annex B2 - DA Goal 1'!X19</f>
        <v>28500</v>
      </c>
      <c r="AA11" s="131">
        <f t="shared" ref="AA11:AA16" si="2">V11+W11+X11+Y11+Z11</f>
        <v>39615902.145000003</v>
      </c>
      <c r="AB11" s="131">
        <f>'Chapter 4 Annex B2 - DA Goal 1'!AB19</f>
        <v>40360155.652000003</v>
      </c>
      <c r="AC11" s="131">
        <f>'Chapter 4 Annex B2 - DA Goal 1'!AC19</f>
        <v>610500</v>
      </c>
      <c r="AD11" s="131">
        <f>'Chapter 4 Annex B2 - DA Goal 1'!AE19</f>
        <v>0</v>
      </c>
      <c r="AE11" s="131">
        <f>'Chapter 4 Annex B2 - DA Goal 1'!AF19</f>
        <v>0</v>
      </c>
      <c r="AF11" s="131">
        <f>'Chapter 4 Annex B2 - DA Goal 1'!AD19</f>
        <v>28500</v>
      </c>
      <c r="AG11" s="131">
        <f t="shared" ref="AG11:AG16" si="3">AB11+AC11+AD11+AE11+AF11</f>
        <v>40999155.652000003</v>
      </c>
      <c r="AH11" s="131">
        <f>'Chapter 4 Annex B2 - DA Goal 1'!AH19</f>
        <v>116653855.79700001</v>
      </c>
      <c r="AI11" s="131">
        <f>'Chapter 4 Annex B2 - DA Goal 1'!AI19</f>
        <v>2563000</v>
      </c>
      <c r="AJ11" s="131">
        <f>'Chapter 4 Annex B2 - DA Goal 1'!AK19</f>
        <v>3087</v>
      </c>
      <c r="AK11" s="131">
        <f>'Chapter 4 Annex B2 - DA Goal 1'!AL19</f>
        <v>438267.196</v>
      </c>
      <c r="AL11" s="131">
        <f>'Chapter 4 Annex B2 - DA Goal 1'!AJ19</f>
        <v>99000</v>
      </c>
      <c r="AM11" s="131">
        <f t="shared" ref="AM11:AM16" si="4">AH11+AI11+AJ11+AK11+AL11</f>
        <v>119757209.993</v>
      </c>
      <c r="AN11" s="131">
        <f>'Chapter 4 Annex B2 - DA Goal 1'!AN19</f>
        <v>0</v>
      </c>
      <c r="AO11" s="131">
        <f>'Chapter 4 Annex B2 - DA Goal 1'!AO19</f>
        <v>0</v>
      </c>
      <c r="AP11" s="131">
        <f>'Chapter 4 Annex B2 - DA Goal 1'!AQ19</f>
        <v>0</v>
      </c>
      <c r="AQ11" s="131">
        <f>'Chapter 4 Annex B2 - DA Goal 1'!AR19</f>
        <v>0</v>
      </c>
      <c r="AR11" s="131">
        <f>'Chapter 4 Annex B2 - DA Goal 1'!AP19</f>
        <v>0</v>
      </c>
      <c r="AS11" s="131">
        <f t="shared" ref="AS11:AS16" si="5">AN11+AO11+AP11+AQ11+AR11</f>
        <v>0</v>
      </c>
      <c r="AT11" s="131">
        <f>'Chapter 4 Annex B2 - DA Goal 1'!AT19</f>
        <v>116653855.79700001</v>
      </c>
      <c r="AU11" s="131">
        <f>'Chapter 4 Annex B2 - DA Goal 1'!AU19</f>
        <v>2563000</v>
      </c>
      <c r="AV11" s="131">
        <f>'Chapter 4 Annex B2 - DA Goal 1'!AW19</f>
        <v>3087</v>
      </c>
      <c r="AW11" s="131">
        <f>'Chapter 4 Annex B2 - DA Goal 1'!AX19</f>
        <v>438267.196</v>
      </c>
      <c r="AX11" s="131">
        <f>'Chapter 4 Annex B2 - DA Goal 1'!AV19</f>
        <v>99000</v>
      </c>
      <c r="AY11" s="131">
        <f t="shared" ref="AY11:AY16" si="6">AT11+AU11+AV11+AW11+AX11</f>
        <v>119757209.993</v>
      </c>
      <c r="AZ11" s="51"/>
    </row>
    <row r="12" spans="1:52">
      <c r="A12" s="32" t="s">
        <v>952</v>
      </c>
      <c r="B12" s="3" t="s">
        <v>100</v>
      </c>
      <c r="C12" s="39"/>
      <c r="D12" s="29"/>
      <c r="E12" s="29"/>
      <c r="F12" s="127"/>
      <c r="G12" s="127"/>
      <c r="H12" s="127"/>
      <c r="I12" s="3"/>
      <c r="J12" s="131">
        <f>'Chapter 4 Annex B2 - DA Goal 1'!J57</f>
        <v>0</v>
      </c>
      <c r="K12" s="131">
        <f>'Chapter 4 Annex B2 - DA Goal 1'!K57</f>
        <v>0</v>
      </c>
      <c r="L12" s="131">
        <f>'Chapter 4 Annex B2 - DA Goal 1'!M57</f>
        <v>0</v>
      </c>
      <c r="M12" s="131">
        <f>'Chapter 4 Annex B2 - DA Goal 1'!N57</f>
        <v>0</v>
      </c>
      <c r="N12" s="131">
        <f>'Chapter 4 Annex B2 - DA Goal 1'!L57</f>
        <v>0</v>
      </c>
      <c r="O12" s="131">
        <f t="shared" si="0"/>
        <v>0</v>
      </c>
      <c r="P12" s="131">
        <f>'Chapter 4 Annex B2 - DA Goal 1'!P57</f>
        <v>0</v>
      </c>
      <c r="Q12" s="131">
        <f>'Chapter 4 Annex B2 - DA Goal 1'!Q57</f>
        <v>0</v>
      </c>
      <c r="R12" s="131">
        <f>'Chapter 4 Annex B2 - DA Goal 1'!S57</f>
        <v>0</v>
      </c>
      <c r="S12" s="131">
        <f>'Chapter 4 Annex B2 - DA Goal 1'!T57</f>
        <v>0</v>
      </c>
      <c r="T12" s="131">
        <f>'Chapter 4 Annex B2 - DA Goal 1'!R57</f>
        <v>0</v>
      </c>
      <c r="U12" s="131">
        <f t="shared" si="1"/>
        <v>0</v>
      </c>
      <c r="V12" s="131">
        <f>'Chapter 4 Annex B2 - DA Goal 1'!V57</f>
        <v>0</v>
      </c>
      <c r="W12" s="131">
        <f>'Chapter 4 Annex B2 - DA Goal 1'!W57</f>
        <v>0</v>
      </c>
      <c r="X12" s="131">
        <f>'Chapter 4 Annex B2 - DA Goal 1'!Y57</f>
        <v>0</v>
      </c>
      <c r="Y12" s="131">
        <f>'Chapter 4 Annex B2 - DA Goal 1'!Z57</f>
        <v>0</v>
      </c>
      <c r="Z12" s="131">
        <f>'Chapter 4 Annex B2 - DA Goal 1'!X57</f>
        <v>0</v>
      </c>
      <c r="AA12" s="131">
        <f t="shared" si="2"/>
        <v>0</v>
      </c>
      <c r="AB12" s="131">
        <f>'Chapter 4 Annex B2 - DA Goal 1'!AB57</f>
        <v>0</v>
      </c>
      <c r="AC12" s="131">
        <f>'Chapter 4 Annex B2 - DA Goal 1'!AC57</f>
        <v>0</v>
      </c>
      <c r="AD12" s="131">
        <f>'Chapter 4 Annex B2 - DA Goal 1'!AE57</f>
        <v>0</v>
      </c>
      <c r="AE12" s="131">
        <f>'Chapter 4 Annex B2 - DA Goal 1'!AF57</f>
        <v>0</v>
      </c>
      <c r="AF12" s="131">
        <f>'Chapter 4 Annex B2 - DA Goal 1'!AD57</f>
        <v>0</v>
      </c>
      <c r="AG12" s="131">
        <f t="shared" si="3"/>
        <v>0</v>
      </c>
      <c r="AH12" s="131">
        <f>'Chapter 4 Annex B2 - DA Goal 1'!AH57</f>
        <v>0</v>
      </c>
      <c r="AI12" s="131">
        <f>'Chapter 4 Annex B2 - DA Goal 1'!AI57</f>
        <v>0</v>
      </c>
      <c r="AJ12" s="131">
        <f>'Chapter 4 Annex B2 - DA Goal 1'!AK57</f>
        <v>0</v>
      </c>
      <c r="AK12" s="131">
        <f>'Chapter 4 Annex B2 - DA Goal 1'!AL57</f>
        <v>0</v>
      </c>
      <c r="AL12" s="131">
        <f>'Chapter 4 Annex B2 - DA Goal 1'!AJ57</f>
        <v>0</v>
      </c>
      <c r="AM12" s="131">
        <f t="shared" si="4"/>
        <v>0</v>
      </c>
      <c r="AN12" s="131">
        <f>'Chapter 4 Annex B2 - DA Goal 1'!AN57</f>
        <v>0</v>
      </c>
      <c r="AO12" s="131">
        <f>'Chapter 4 Annex B2 - DA Goal 1'!AO57</f>
        <v>0</v>
      </c>
      <c r="AP12" s="131">
        <f>'Chapter 4 Annex B2 - DA Goal 1'!AQ57</f>
        <v>0</v>
      </c>
      <c r="AQ12" s="131">
        <f>'Chapter 4 Annex B2 - DA Goal 1'!AR57</f>
        <v>0</v>
      </c>
      <c r="AR12" s="131">
        <f>'Chapter 4 Annex B2 - DA Goal 1'!AP57</f>
        <v>0</v>
      </c>
      <c r="AS12" s="131">
        <f t="shared" si="5"/>
        <v>0</v>
      </c>
      <c r="AT12" s="131">
        <f>'Chapter 4 Annex B2 - DA Goal 1'!AT57</f>
        <v>0</v>
      </c>
      <c r="AU12" s="131">
        <f>'Chapter 4 Annex B2 - DA Goal 1'!AU57</f>
        <v>0</v>
      </c>
      <c r="AV12" s="131">
        <f>'Chapter 4 Annex B2 - DA Goal 1'!AW57</f>
        <v>0</v>
      </c>
      <c r="AW12" s="131">
        <f>'Chapter 4 Annex B2 - DA Goal 1'!AX57</f>
        <v>0</v>
      </c>
      <c r="AX12" s="131">
        <f>'Chapter 4 Annex B2 - DA Goal 1'!AV57</f>
        <v>0</v>
      </c>
      <c r="AY12" s="131">
        <f t="shared" si="6"/>
        <v>0</v>
      </c>
      <c r="AZ12" s="51"/>
    </row>
    <row r="13" spans="1:52" ht="25.5">
      <c r="A13" s="32" t="s">
        <v>953</v>
      </c>
      <c r="B13" s="3" t="s">
        <v>100</v>
      </c>
      <c r="C13" s="39"/>
      <c r="D13" s="29"/>
      <c r="E13" s="29"/>
      <c r="F13" s="127"/>
      <c r="G13" s="127"/>
      <c r="H13" s="127"/>
      <c r="I13" s="3"/>
      <c r="J13" s="131">
        <f>'Chapter 4 Annex B2 - DA Goal 1'!J145</f>
        <v>2667807</v>
      </c>
      <c r="K13" s="131">
        <f>'Chapter 4 Annex B2 - DA Goal 1'!K145</f>
        <v>6000</v>
      </c>
      <c r="L13" s="131">
        <f>'Chapter 4 Annex B2 - DA Goal 1'!M145</f>
        <v>13852</v>
      </c>
      <c r="M13" s="131">
        <f>'Chapter 4 Annex B2 - DA Goal 1'!N145</f>
        <v>0</v>
      </c>
      <c r="N13" s="131">
        <f>'Chapter 4 Annex B2 - DA Goal 1'!L145</f>
        <v>1200</v>
      </c>
      <c r="O13" s="131">
        <f t="shared" si="0"/>
        <v>2688859</v>
      </c>
      <c r="P13" s="131">
        <f>'Chapter 4 Annex B2 - DA Goal 1'!P145</f>
        <v>4644871</v>
      </c>
      <c r="Q13" s="131">
        <f>'Chapter 4 Annex B2 - DA Goal 1'!Q145</f>
        <v>18000</v>
      </c>
      <c r="R13" s="131">
        <f>'Chapter 4 Annex B2 - DA Goal 1'!S145</f>
        <v>52881</v>
      </c>
      <c r="S13" s="131">
        <f>'Chapter 4 Annex B2 - DA Goal 1'!T145</f>
        <v>0</v>
      </c>
      <c r="T13" s="131">
        <f>'Chapter 4 Annex B2 - DA Goal 1'!R145</f>
        <v>3600</v>
      </c>
      <c r="U13" s="131">
        <f t="shared" si="1"/>
        <v>4719352</v>
      </c>
      <c r="V13" s="131">
        <f>'Chapter 4 Annex B2 - DA Goal 1'!V145</f>
        <v>4562905</v>
      </c>
      <c r="W13" s="131">
        <f>'Chapter 4 Annex B2 - DA Goal 1'!W145</f>
        <v>18000</v>
      </c>
      <c r="X13" s="131">
        <f>'Chapter 4 Annex B2 - DA Goal 1'!Y145</f>
        <v>45250</v>
      </c>
      <c r="Y13" s="131">
        <f>'Chapter 4 Annex B2 - DA Goal 1'!Z145</f>
        <v>0</v>
      </c>
      <c r="Z13" s="131">
        <f>'Chapter 4 Annex B2 - DA Goal 1'!X145</f>
        <v>3600</v>
      </c>
      <c r="AA13" s="131">
        <f t="shared" si="2"/>
        <v>4629755</v>
      </c>
      <c r="AB13" s="131">
        <f>'Chapter 4 Annex B2 - DA Goal 1'!AB145</f>
        <v>4197157</v>
      </c>
      <c r="AC13" s="131">
        <f>'Chapter 4 Annex B2 - DA Goal 1'!AC145</f>
        <v>18000</v>
      </c>
      <c r="AD13" s="131">
        <f>'Chapter 4 Annex B2 - DA Goal 1'!AE145</f>
        <v>44465</v>
      </c>
      <c r="AE13" s="131">
        <f>'Chapter 4 Annex B2 - DA Goal 1'!AF145</f>
        <v>0</v>
      </c>
      <c r="AF13" s="131">
        <f>'Chapter 4 Annex B2 - DA Goal 1'!AD145</f>
        <v>3600</v>
      </c>
      <c r="AG13" s="131">
        <f t="shared" si="3"/>
        <v>4263222</v>
      </c>
      <c r="AH13" s="131">
        <f>'Chapter 4 Annex B2 - DA Goal 1'!AH145</f>
        <v>16072740</v>
      </c>
      <c r="AI13" s="131">
        <f>'Chapter 4 Annex B2 - DA Goal 1'!AI145</f>
        <v>60000</v>
      </c>
      <c r="AJ13" s="131">
        <f>'Chapter 4 Annex B2 - DA Goal 1'!AK145</f>
        <v>156448</v>
      </c>
      <c r="AK13" s="131">
        <f>'Chapter 4 Annex B2 - DA Goal 1'!AL145</f>
        <v>0</v>
      </c>
      <c r="AL13" s="131">
        <f>'Chapter 4 Annex B2 - DA Goal 1'!AJ145</f>
        <v>12000</v>
      </c>
      <c r="AM13" s="131">
        <f t="shared" si="4"/>
        <v>16301188</v>
      </c>
      <c r="AN13" s="131">
        <f>'Chapter 4 Annex B2 - DA Goal 1'!AN145</f>
        <v>0</v>
      </c>
      <c r="AO13" s="131">
        <f>'Chapter 4 Annex B2 - DA Goal 1'!AO145</f>
        <v>0</v>
      </c>
      <c r="AP13" s="131">
        <f>'Chapter 4 Annex B2 - DA Goal 1'!AQ145</f>
        <v>0</v>
      </c>
      <c r="AQ13" s="131">
        <f>'Chapter 4 Annex B2 - DA Goal 1'!AR145</f>
        <v>0</v>
      </c>
      <c r="AR13" s="131">
        <f>'Chapter 4 Annex B2 - DA Goal 1'!AP145</f>
        <v>0</v>
      </c>
      <c r="AS13" s="131">
        <f t="shared" si="5"/>
        <v>0</v>
      </c>
      <c r="AT13" s="131">
        <f>'Chapter 4 Annex B2 - DA Goal 1'!AT145</f>
        <v>16072740</v>
      </c>
      <c r="AU13" s="131">
        <f>'Chapter 4 Annex B2 - DA Goal 1'!AU145</f>
        <v>60000</v>
      </c>
      <c r="AV13" s="131">
        <f>'Chapter 4 Annex B2 - DA Goal 1'!AW145</f>
        <v>156448</v>
      </c>
      <c r="AW13" s="131">
        <f>'Chapter 4 Annex B2 - DA Goal 1'!AX145</f>
        <v>0</v>
      </c>
      <c r="AX13" s="131">
        <f>'Chapter 4 Annex B2 - DA Goal 1'!AV145</f>
        <v>12000</v>
      </c>
      <c r="AY13" s="131">
        <f t="shared" si="6"/>
        <v>16301188</v>
      </c>
      <c r="AZ13" s="51"/>
    </row>
    <row r="14" spans="1:52">
      <c r="A14" s="32" t="s">
        <v>954</v>
      </c>
      <c r="B14" s="3" t="s">
        <v>100</v>
      </c>
      <c r="C14" s="39"/>
      <c r="D14" s="29"/>
      <c r="E14" s="29"/>
      <c r="F14" s="127"/>
      <c r="G14" s="127"/>
      <c r="H14" s="127"/>
      <c r="I14" s="3"/>
      <c r="J14" s="131">
        <f>'Chapter 4 Annex B2 - DA Goal 1'!J156</f>
        <v>70215</v>
      </c>
      <c r="K14" s="131">
        <f>'Chapter 4 Annex B2 - DA Goal 1'!K156</f>
        <v>0</v>
      </c>
      <c r="L14" s="131">
        <f>'Chapter 4 Annex B2 - DA Goal 1'!M156</f>
        <v>0</v>
      </c>
      <c r="M14" s="131">
        <f>'Chapter 4 Annex B2 - DA Goal 1'!N156</f>
        <v>0</v>
      </c>
      <c r="N14" s="131">
        <f>'Chapter 4 Annex B2 - DA Goal 1'!L156</f>
        <v>0</v>
      </c>
      <c r="O14" s="131">
        <f t="shared" si="0"/>
        <v>70215</v>
      </c>
      <c r="P14" s="131">
        <f>'Chapter 4 Annex B2 - DA Goal 1'!P156</f>
        <v>0</v>
      </c>
      <c r="Q14" s="131">
        <f>'Chapter 4 Annex B2 - DA Goal 1'!Q156</f>
        <v>0</v>
      </c>
      <c r="R14" s="131">
        <f>'Chapter 4 Annex B2 - DA Goal 1'!S156</f>
        <v>0</v>
      </c>
      <c r="S14" s="131">
        <f>'Chapter 4 Annex B2 - DA Goal 1'!T156</f>
        <v>0</v>
      </c>
      <c r="T14" s="131">
        <f>'Chapter 4 Annex B2 - DA Goal 1'!R156</f>
        <v>0</v>
      </c>
      <c r="U14" s="131">
        <f t="shared" si="1"/>
        <v>0</v>
      </c>
      <c r="V14" s="131">
        <f>'Chapter 4 Annex B2 - DA Goal 1'!V156</f>
        <v>220293</v>
      </c>
      <c r="W14" s="131">
        <f>'Chapter 4 Annex B2 - DA Goal 1'!W156</f>
        <v>0</v>
      </c>
      <c r="X14" s="131">
        <f>'Chapter 4 Annex B2 - DA Goal 1'!Y156</f>
        <v>0</v>
      </c>
      <c r="Y14" s="131">
        <f>'Chapter 4 Annex B2 - DA Goal 1'!Z156</f>
        <v>0</v>
      </c>
      <c r="Z14" s="131">
        <f>'Chapter 4 Annex B2 - DA Goal 1'!X156</f>
        <v>0</v>
      </c>
      <c r="AA14" s="131">
        <f t="shared" si="2"/>
        <v>220293</v>
      </c>
      <c r="AB14" s="131">
        <f>'Chapter 4 Annex B2 - DA Goal 1'!AB156</f>
        <v>225508</v>
      </c>
      <c r="AC14" s="131">
        <f>'Chapter 4 Annex B2 - DA Goal 1'!AC156</f>
        <v>0</v>
      </c>
      <c r="AD14" s="131">
        <f>'Chapter 4 Annex B2 - DA Goal 1'!AE156</f>
        <v>0</v>
      </c>
      <c r="AE14" s="131">
        <f>'Chapter 4 Annex B2 - DA Goal 1'!AF156</f>
        <v>0</v>
      </c>
      <c r="AF14" s="131">
        <f>'Chapter 4 Annex B2 - DA Goal 1'!AD156</f>
        <v>0</v>
      </c>
      <c r="AG14" s="131">
        <f t="shared" si="3"/>
        <v>225508</v>
      </c>
      <c r="AH14" s="131">
        <f>'Chapter 4 Annex B2 - DA Goal 1'!AH156</f>
        <v>516016</v>
      </c>
      <c r="AI14" s="131">
        <f>'Chapter 4 Annex B2 - DA Goal 1'!AI156</f>
        <v>0</v>
      </c>
      <c r="AJ14" s="131">
        <f>'Chapter 4 Annex B2 - DA Goal 1'!AK156</f>
        <v>0</v>
      </c>
      <c r="AK14" s="131">
        <f>'Chapter 4 Annex B2 - DA Goal 1'!AL156</f>
        <v>0</v>
      </c>
      <c r="AL14" s="131">
        <f>'Chapter 4 Annex B2 - DA Goal 1'!AJ156</f>
        <v>0</v>
      </c>
      <c r="AM14" s="131">
        <f t="shared" si="4"/>
        <v>516016</v>
      </c>
      <c r="AN14" s="131">
        <f>'Chapter 4 Annex B2 - DA Goal 1'!AN156</f>
        <v>0</v>
      </c>
      <c r="AO14" s="131">
        <f>'Chapter 4 Annex B2 - DA Goal 1'!AO156</f>
        <v>0</v>
      </c>
      <c r="AP14" s="131">
        <f>'Chapter 4 Annex B2 - DA Goal 1'!AQ156</f>
        <v>0</v>
      </c>
      <c r="AQ14" s="131">
        <f>'Chapter 4 Annex B2 - DA Goal 1'!AR156</f>
        <v>0</v>
      </c>
      <c r="AR14" s="131">
        <f>'Chapter 4 Annex B2 - DA Goal 1'!AP156</f>
        <v>0</v>
      </c>
      <c r="AS14" s="131">
        <f t="shared" si="5"/>
        <v>0</v>
      </c>
      <c r="AT14" s="131">
        <f>'Chapter 4 Annex B2 - DA Goal 1'!AT156</f>
        <v>516016</v>
      </c>
      <c r="AU14" s="131">
        <f>'Chapter 4 Annex B2 - DA Goal 1'!AU156</f>
        <v>0</v>
      </c>
      <c r="AV14" s="131">
        <f>'Chapter 4 Annex B2 - DA Goal 1'!AW156</f>
        <v>0</v>
      </c>
      <c r="AW14" s="131">
        <f>'Chapter 4 Annex B2 - DA Goal 1'!AX156</f>
        <v>0</v>
      </c>
      <c r="AX14" s="131">
        <f>'Chapter 4 Annex B2 - DA Goal 1'!AV156</f>
        <v>0</v>
      </c>
      <c r="AY14" s="131">
        <f t="shared" si="6"/>
        <v>516016</v>
      </c>
      <c r="AZ14" s="51"/>
    </row>
    <row r="15" spans="1:52">
      <c r="A15" s="32" t="s">
        <v>955</v>
      </c>
      <c r="B15" s="3" t="s">
        <v>100</v>
      </c>
      <c r="C15" s="39"/>
      <c r="D15" s="29"/>
      <c r="E15" s="29"/>
      <c r="F15" s="127"/>
      <c r="G15" s="127"/>
      <c r="H15" s="127"/>
      <c r="I15" s="3"/>
      <c r="J15" s="131">
        <f>'Chapter 4 Annex B2 - DA Goal 1'!J159</f>
        <v>2535000</v>
      </c>
      <c r="K15" s="131">
        <f>'Chapter 4 Annex B2 - DA Goal 1'!K159</f>
        <v>0</v>
      </c>
      <c r="L15" s="131">
        <f>'Chapter 4 Annex B2 - DA Goal 1'!M159</f>
        <v>0</v>
      </c>
      <c r="M15" s="131">
        <f>'Chapter 4 Annex B2 - DA Goal 1'!N159</f>
        <v>0</v>
      </c>
      <c r="N15" s="131">
        <f>'Chapter 4 Annex B2 - DA Goal 1'!L159</f>
        <v>0</v>
      </c>
      <c r="O15" s="131">
        <f t="shared" si="0"/>
        <v>2535000</v>
      </c>
      <c r="P15" s="131">
        <f>'Chapter 4 Annex B2 - DA Goal 1'!P159</f>
        <v>5135000</v>
      </c>
      <c r="Q15" s="131">
        <f>'Chapter 4 Annex B2 - DA Goal 1'!Q159</f>
        <v>0</v>
      </c>
      <c r="R15" s="131">
        <f>'Chapter 4 Annex B2 - DA Goal 1'!S159</f>
        <v>0</v>
      </c>
      <c r="S15" s="131">
        <f>'Chapter 4 Annex B2 - DA Goal 1'!T159</f>
        <v>0</v>
      </c>
      <c r="T15" s="131">
        <f>'Chapter 4 Annex B2 - DA Goal 1'!R159</f>
        <v>0</v>
      </c>
      <c r="U15" s="131">
        <f t="shared" si="1"/>
        <v>5135000</v>
      </c>
      <c r="V15" s="131">
        <f>'Chapter 4 Annex B2 - DA Goal 1'!V159</f>
        <v>3149000</v>
      </c>
      <c r="W15" s="131">
        <f>'Chapter 4 Annex B2 - DA Goal 1'!W159</f>
        <v>0</v>
      </c>
      <c r="X15" s="131">
        <f>'Chapter 4 Annex B2 - DA Goal 1'!Y159</f>
        <v>0</v>
      </c>
      <c r="Y15" s="131">
        <f>'Chapter 4 Annex B2 - DA Goal 1'!Z159</f>
        <v>0</v>
      </c>
      <c r="Z15" s="131">
        <f>'Chapter 4 Annex B2 - DA Goal 1'!X159</f>
        <v>0</v>
      </c>
      <c r="AA15" s="131">
        <f t="shared" si="2"/>
        <v>3149000</v>
      </c>
      <c r="AB15" s="131">
        <f>'Chapter 4 Annex B2 - DA Goal 1'!AB159</f>
        <v>4902000</v>
      </c>
      <c r="AC15" s="131">
        <f>'Chapter 4 Annex B2 - DA Goal 1'!AC159</f>
        <v>0</v>
      </c>
      <c r="AD15" s="131">
        <f>'Chapter 4 Annex B2 - DA Goal 1'!AE159</f>
        <v>0</v>
      </c>
      <c r="AE15" s="131">
        <f>'Chapter 4 Annex B2 - DA Goal 1'!AF159</f>
        <v>0</v>
      </c>
      <c r="AF15" s="131">
        <f>'Chapter 4 Annex B2 - DA Goal 1'!AD159</f>
        <v>0</v>
      </c>
      <c r="AG15" s="131">
        <f t="shared" si="3"/>
        <v>4902000</v>
      </c>
      <c r="AH15" s="131">
        <f>'Chapter 4 Annex B2 - DA Goal 1'!AH159</f>
        <v>15721000</v>
      </c>
      <c r="AI15" s="131">
        <f>'Chapter 4 Annex B2 - DA Goal 1'!AI159</f>
        <v>0</v>
      </c>
      <c r="AJ15" s="131">
        <f>'Chapter 4 Annex B2 - DA Goal 1'!AK159</f>
        <v>0</v>
      </c>
      <c r="AK15" s="131">
        <f>'Chapter 4 Annex B2 - DA Goal 1'!AL159</f>
        <v>0</v>
      </c>
      <c r="AL15" s="131">
        <f>'Chapter 4 Annex B2 - DA Goal 1'!AJ159</f>
        <v>0</v>
      </c>
      <c r="AM15" s="131">
        <f t="shared" si="4"/>
        <v>15721000</v>
      </c>
      <c r="AN15" s="131">
        <f>'Chapter 4 Annex B2 - DA Goal 1'!AN159</f>
        <v>0</v>
      </c>
      <c r="AO15" s="131">
        <f>'Chapter 4 Annex B2 - DA Goal 1'!AO159</f>
        <v>0</v>
      </c>
      <c r="AP15" s="131">
        <f>'Chapter 4 Annex B2 - DA Goal 1'!AQ159</f>
        <v>0</v>
      </c>
      <c r="AQ15" s="131">
        <f>'Chapter 4 Annex B2 - DA Goal 1'!AR159</f>
        <v>0</v>
      </c>
      <c r="AR15" s="131">
        <f>'Chapter 4 Annex B2 - DA Goal 1'!AP159</f>
        <v>0</v>
      </c>
      <c r="AS15" s="131">
        <f t="shared" si="5"/>
        <v>0</v>
      </c>
      <c r="AT15" s="131">
        <f>'Chapter 4 Annex B2 - DA Goal 1'!AT159</f>
        <v>15721000</v>
      </c>
      <c r="AU15" s="131">
        <f>'Chapter 4 Annex B2 - DA Goal 1'!AU159</f>
        <v>0</v>
      </c>
      <c r="AV15" s="131">
        <f>'Chapter 4 Annex B2 - DA Goal 1'!AW159</f>
        <v>0</v>
      </c>
      <c r="AW15" s="131">
        <f>'Chapter 4 Annex B2 - DA Goal 1'!AX159</f>
        <v>0</v>
      </c>
      <c r="AX15" s="131">
        <f>'Chapter 4 Annex B2 - DA Goal 1'!AV159</f>
        <v>0</v>
      </c>
      <c r="AY15" s="131">
        <f t="shared" si="6"/>
        <v>15721000</v>
      </c>
      <c r="AZ15" s="51"/>
    </row>
    <row r="16" spans="1:52">
      <c r="A16" s="32" t="s">
        <v>661</v>
      </c>
      <c r="B16" s="3" t="s">
        <v>100</v>
      </c>
      <c r="C16" s="39"/>
      <c r="D16" s="29"/>
      <c r="E16" s="29"/>
      <c r="F16" s="127"/>
      <c r="G16" s="127"/>
      <c r="H16" s="127"/>
      <c r="I16" s="3"/>
      <c r="J16" s="131">
        <f>'Chapter 4 Annex B2 - DA Goal 1'!J162</f>
        <v>1621563</v>
      </c>
      <c r="K16" s="131">
        <f>'Chapter 4 Annex B2 - DA Goal 1'!K162</f>
        <v>0</v>
      </c>
      <c r="L16" s="131">
        <f>'Chapter 4 Annex B2 - DA Goal 1'!M162</f>
        <v>0</v>
      </c>
      <c r="M16" s="131">
        <f>'Chapter 4 Annex B2 - DA Goal 1'!N162</f>
        <v>16500</v>
      </c>
      <c r="N16" s="131">
        <f>'Chapter 4 Annex B2 - DA Goal 1'!L162</f>
        <v>0</v>
      </c>
      <c r="O16" s="131">
        <f t="shared" si="0"/>
        <v>1638063</v>
      </c>
      <c r="P16" s="131">
        <f>'Chapter 4 Annex B2 - DA Goal 1'!P162</f>
        <v>765659</v>
      </c>
      <c r="Q16" s="131">
        <f>'Chapter 4 Annex B2 - DA Goal 1'!Q162</f>
        <v>0</v>
      </c>
      <c r="R16" s="131">
        <f>'Chapter 4 Annex B2 - DA Goal 1'!S162</f>
        <v>0</v>
      </c>
      <c r="S16" s="131">
        <f>'Chapter 4 Annex B2 - DA Goal 1'!T162</f>
        <v>173800</v>
      </c>
      <c r="T16" s="131">
        <f>'Chapter 4 Annex B2 - DA Goal 1'!R162</f>
        <v>0</v>
      </c>
      <c r="U16" s="131">
        <f t="shared" si="1"/>
        <v>939459</v>
      </c>
      <c r="V16" s="131">
        <f>'Chapter 4 Annex B2 - DA Goal 1'!V162</f>
        <v>98977</v>
      </c>
      <c r="W16" s="131">
        <f>'Chapter 4 Annex B2 - DA Goal 1'!W162</f>
        <v>0</v>
      </c>
      <c r="X16" s="131">
        <f>'Chapter 4 Annex B2 - DA Goal 1'!Y162</f>
        <v>0</v>
      </c>
      <c r="Y16" s="131">
        <f>'Chapter 4 Annex B2 - DA Goal 1'!Z162</f>
        <v>2200</v>
      </c>
      <c r="Z16" s="131">
        <f>'Chapter 4 Annex B2 - DA Goal 1'!X162</f>
        <v>0</v>
      </c>
      <c r="AA16" s="131">
        <f t="shared" si="2"/>
        <v>101177</v>
      </c>
      <c r="AB16" s="131">
        <f>'Chapter 4 Annex B2 - DA Goal 1'!AB162</f>
        <v>63500</v>
      </c>
      <c r="AC16" s="131">
        <f>'Chapter 4 Annex B2 - DA Goal 1'!AC162</f>
        <v>0</v>
      </c>
      <c r="AD16" s="131">
        <f>'Chapter 4 Annex B2 - DA Goal 1'!AE162</f>
        <v>0</v>
      </c>
      <c r="AE16" s="131">
        <f>'Chapter 4 Annex B2 - DA Goal 1'!AF162</f>
        <v>0</v>
      </c>
      <c r="AF16" s="131">
        <f>'Chapter 4 Annex B2 - DA Goal 1'!AD162</f>
        <v>0</v>
      </c>
      <c r="AG16" s="131">
        <f t="shared" si="3"/>
        <v>63500</v>
      </c>
      <c r="AH16" s="131">
        <f>'Chapter 4 Annex B2 - DA Goal 1'!AH162</f>
        <v>2549699</v>
      </c>
      <c r="AI16" s="131">
        <f>'Chapter 4 Annex B2 - DA Goal 1'!AI162</f>
        <v>0</v>
      </c>
      <c r="AJ16" s="131">
        <f>'Chapter 4 Annex B2 - DA Goal 1'!AK162</f>
        <v>0</v>
      </c>
      <c r="AK16" s="131">
        <f>'Chapter 4 Annex B2 - DA Goal 1'!AL162</f>
        <v>192500</v>
      </c>
      <c r="AL16" s="131">
        <f>'Chapter 4 Annex B2 - DA Goal 1'!AJ162</f>
        <v>0</v>
      </c>
      <c r="AM16" s="131">
        <f t="shared" si="4"/>
        <v>2742199</v>
      </c>
      <c r="AN16" s="131">
        <f>'Chapter 4 Annex B2 - DA Goal 1'!AN162</f>
        <v>0</v>
      </c>
      <c r="AO16" s="131">
        <f>'Chapter 4 Annex B2 - DA Goal 1'!AO162</f>
        <v>0</v>
      </c>
      <c r="AP16" s="131">
        <f>'Chapter 4 Annex B2 - DA Goal 1'!AQ162</f>
        <v>0</v>
      </c>
      <c r="AQ16" s="131">
        <f>'Chapter 4 Annex B2 - DA Goal 1'!AR162</f>
        <v>0</v>
      </c>
      <c r="AR16" s="131">
        <f>'Chapter 4 Annex B2 - DA Goal 1'!AP162</f>
        <v>0</v>
      </c>
      <c r="AS16" s="131">
        <f t="shared" si="5"/>
        <v>0</v>
      </c>
      <c r="AT16" s="131">
        <f>'Chapter 4 Annex B2 - DA Goal 1'!AT162</f>
        <v>2549699</v>
      </c>
      <c r="AU16" s="131">
        <f>'Chapter 4 Annex B2 - DA Goal 1'!AU162</f>
        <v>0</v>
      </c>
      <c r="AV16" s="131">
        <f>'Chapter 4 Annex B2 - DA Goal 1'!AW162</f>
        <v>0</v>
      </c>
      <c r="AW16" s="131">
        <f>'Chapter 4 Annex B2 - DA Goal 1'!AX162</f>
        <v>192500</v>
      </c>
      <c r="AX16" s="131">
        <f>'Chapter 4 Annex B2 - DA Goal 1'!AV162</f>
        <v>0</v>
      </c>
      <c r="AY16" s="131">
        <f t="shared" si="6"/>
        <v>2742199</v>
      </c>
      <c r="AZ16" s="51"/>
    </row>
    <row r="17" spans="1:52" ht="51">
      <c r="A17" s="3" t="s">
        <v>332</v>
      </c>
      <c r="B17" s="3"/>
      <c r="C17" s="39"/>
      <c r="D17" s="29"/>
      <c r="E17" s="29"/>
      <c r="F17" s="127"/>
      <c r="G17" s="127"/>
      <c r="H17" s="127"/>
      <c r="I17" s="3"/>
      <c r="J17" s="131"/>
      <c r="K17" s="131"/>
      <c r="L17" s="131"/>
      <c r="M17" s="131"/>
      <c r="N17" s="131"/>
      <c r="O17" s="131"/>
      <c r="P17" s="131"/>
      <c r="Q17" s="131"/>
      <c r="R17" s="131"/>
      <c r="S17" s="131"/>
      <c r="T17" s="131"/>
      <c r="U17" s="131"/>
      <c r="V17" s="131"/>
      <c r="W17" s="131"/>
      <c r="X17" s="131"/>
      <c r="Y17" s="131"/>
      <c r="Z17" s="131"/>
      <c r="AA17" s="131"/>
      <c r="AB17" s="131"/>
      <c r="AC17" s="131"/>
      <c r="AD17" s="131"/>
      <c r="AE17" s="131"/>
      <c r="AF17" s="131"/>
      <c r="AG17" s="131"/>
      <c r="AH17" s="131"/>
      <c r="AI17" s="131"/>
      <c r="AJ17" s="131"/>
      <c r="AK17" s="131"/>
      <c r="AL17" s="131"/>
      <c r="AM17" s="131"/>
      <c r="AN17" s="131"/>
      <c r="AO17" s="131"/>
      <c r="AP17" s="131"/>
      <c r="AQ17" s="131"/>
      <c r="AR17" s="131"/>
      <c r="AS17" s="131"/>
      <c r="AT17" s="131"/>
      <c r="AU17" s="131"/>
      <c r="AV17" s="131"/>
      <c r="AW17" s="131"/>
      <c r="AX17" s="131"/>
      <c r="AY17" s="131"/>
      <c r="AZ17" s="51"/>
    </row>
    <row r="18" spans="1:52" ht="25.5">
      <c r="A18" s="3" t="s">
        <v>956</v>
      </c>
      <c r="B18" s="3"/>
      <c r="C18" s="39"/>
      <c r="D18" s="29"/>
      <c r="E18" s="29"/>
      <c r="F18" s="127"/>
      <c r="G18" s="127"/>
      <c r="H18" s="127"/>
      <c r="I18" s="3"/>
      <c r="J18" s="131"/>
      <c r="K18" s="131"/>
      <c r="L18" s="131"/>
      <c r="M18" s="131"/>
      <c r="N18" s="131"/>
      <c r="O18" s="131"/>
      <c r="P18" s="131"/>
      <c r="Q18" s="131"/>
      <c r="R18" s="131"/>
      <c r="S18" s="131"/>
      <c r="T18" s="131"/>
      <c r="U18" s="131"/>
      <c r="V18" s="131"/>
      <c r="W18" s="131"/>
      <c r="X18" s="131"/>
      <c r="Y18" s="131"/>
      <c r="Z18" s="131"/>
      <c r="AA18" s="131"/>
      <c r="AB18" s="131"/>
      <c r="AC18" s="131"/>
      <c r="AD18" s="131"/>
      <c r="AE18" s="131"/>
      <c r="AF18" s="131"/>
      <c r="AG18" s="131"/>
      <c r="AH18" s="131"/>
      <c r="AI18" s="131"/>
      <c r="AJ18" s="131"/>
      <c r="AK18" s="131"/>
      <c r="AL18" s="131"/>
      <c r="AM18" s="131"/>
      <c r="AN18" s="131"/>
      <c r="AO18" s="131"/>
      <c r="AP18" s="131"/>
      <c r="AQ18" s="131"/>
      <c r="AR18" s="131"/>
      <c r="AS18" s="131"/>
      <c r="AT18" s="131"/>
      <c r="AU18" s="131"/>
      <c r="AV18" s="131"/>
      <c r="AW18" s="131"/>
      <c r="AX18" s="131"/>
      <c r="AY18" s="131"/>
      <c r="AZ18" s="51"/>
    </row>
    <row r="19" spans="1:52" ht="116.25" customHeight="1">
      <c r="A19" s="3" t="s">
        <v>342</v>
      </c>
      <c r="B19" s="3" t="s">
        <v>86</v>
      </c>
      <c r="C19" s="3" t="s">
        <v>350</v>
      </c>
      <c r="D19" s="3" t="s">
        <v>71</v>
      </c>
      <c r="E19" s="29"/>
      <c r="F19" s="128">
        <v>4</v>
      </c>
      <c r="G19" s="127"/>
      <c r="H19" s="127"/>
      <c r="I19" s="3"/>
      <c r="J19" s="130">
        <v>2398250</v>
      </c>
      <c r="K19" s="130"/>
      <c r="L19" s="130"/>
      <c r="M19" s="130"/>
      <c r="N19" s="130"/>
      <c r="O19" s="130">
        <f>SUM(J19:N19)</f>
        <v>2398250</v>
      </c>
      <c r="P19" s="130">
        <v>3014998</v>
      </c>
      <c r="Q19" s="130"/>
      <c r="R19" s="130"/>
      <c r="S19" s="130"/>
      <c r="T19" s="131"/>
      <c r="U19" s="130">
        <f>SUM(P19:T19)</f>
        <v>3014998</v>
      </c>
      <c r="V19" s="130">
        <v>1442371</v>
      </c>
      <c r="W19" s="130"/>
      <c r="X19" s="130"/>
      <c r="Y19" s="130"/>
      <c r="Z19" s="130"/>
      <c r="AA19" s="130">
        <f>SUM(V19:Z19)</f>
        <v>1442371</v>
      </c>
      <c r="AB19" s="130">
        <v>1349590</v>
      </c>
      <c r="AC19" s="130"/>
      <c r="AD19" s="130"/>
      <c r="AE19" s="130"/>
      <c r="AF19" s="130"/>
      <c r="AG19" s="130">
        <f>SUM(AB19:AF19)</f>
        <v>1349590</v>
      </c>
      <c r="AH19" s="130">
        <f>+J19+P19+V19+AB19</f>
        <v>8205209</v>
      </c>
      <c r="AI19" s="130"/>
      <c r="AJ19" s="130"/>
      <c r="AK19" s="130"/>
      <c r="AL19" s="130"/>
      <c r="AM19" s="130">
        <f>SUM(AH19:AL19)</f>
        <v>8205209</v>
      </c>
      <c r="AN19" s="130"/>
      <c r="AO19" s="130"/>
      <c r="AP19" s="130"/>
      <c r="AQ19" s="130"/>
      <c r="AR19" s="130"/>
      <c r="AS19" s="131"/>
      <c r="AT19" s="130">
        <f>[1]PBD!$AJ$10</f>
        <v>8205209</v>
      </c>
      <c r="AU19" s="130"/>
      <c r="AV19" s="130"/>
      <c r="AW19" s="130"/>
      <c r="AX19" s="130"/>
      <c r="AY19" s="130">
        <f>[1]PBD!$AO$10</f>
        <v>8205209</v>
      </c>
      <c r="AZ19" s="51"/>
    </row>
    <row r="20" spans="1:52" ht="76.5">
      <c r="A20" s="3" t="s">
        <v>343</v>
      </c>
      <c r="B20" s="3" t="s">
        <v>86</v>
      </c>
      <c r="C20" s="33" t="s">
        <v>87</v>
      </c>
      <c r="D20" s="3" t="s">
        <v>82</v>
      </c>
      <c r="E20" s="3" t="s">
        <v>96</v>
      </c>
      <c r="F20" s="128" t="s">
        <v>89</v>
      </c>
      <c r="G20" s="128">
        <v>8</v>
      </c>
      <c r="H20" s="128" t="s">
        <v>88</v>
      </c>
      <c r="I20" s="3">
        <v>2016</v>
      </c>
      <c r="J20" s="131"/>
      <c r="K20" s="131"/>
      <c r="L20" s="131"/>
      <c r="M20" s="131"/>
      <c r="N20" s="131"/>
      <c r="O20" s="131"/>
      <c r="P20" s="131"/>
      <c r="Q20" s="131"/>
      <c r="R20" s="131"/>
      <c r="S20" s="131"/>
      <c r="T20" s="131"/>
      <c r="U20" s="131"/>
      <c r="V20" s="131"/>
      <c r="W20" s="131"/>
      <c r="X20" s="131"/>
      <c r="Y20" s="131"/>
      <c r="Z20" s="131"/>
      <c r="AA20" s="131"/>
      <c r="AB20" s="131"/>
      <c r="AC20" s="131"/>
      <c r="AD20" s="131"/>
      <c r="AE20" s="131"/>
      <c r="AF20" s="131"/>
      <c r="AG20" s="131"/>
      <c r="AH20" s="131"/>
      <c r="AI20" s="131"/>
      <c r="AJ20" s="131"/>
      <c r="AK20" s="131"/>
      <c r="AL20" s="131"/>
      <c r="AM20" s="131"/>
      <c r="AN20" s="131">
        <f>'[2]Updated Annex B CIPs'!$AN$29+'[2]Updated Annex B CIPs'!$AQ$29</f>
        <v>6100000</v>
      </c>
      <c r="AO20" s="131"/>
      <c r="AP20" s="131"/>
      <c r="AQ20" s="131"/>
      <c r="AR20" s="131"/>
      <c r="AS20" s="131">
        <f>AN20+AO20+AP20+AQ20+AR20</f>
        <v>6100000</v>
      </c>
      <c r="AT20" s="131">
        <f t="shared" ref="AT20:AT26" si="7">AH20+AN20</f>
        <v>6100000</v>
      </c>
      <c r="AU20" s="131"/>
      <c r="AV20" s="131"/>
      <c r="AW20" s="131"/>
      <c r="AX20" s="131"/>
      <c r="AY20" s="131">
        <f>AT20+AV20+AX20</f>
        <v>6100000</v>
      </c>
      <c r="AZ20" s="51"/>
    </row>
    <row r="21" spans="1:52" ht="70.5" customHeight="1">
      <c r="A21" s="3" t="s">
        <v>344</v>
      </c>
      <c r="B21" s="3" t="s">
        <v>86</v>
      </c>
      <c r="C21" s="3"/>
      <c r="D21" s="3" t="s">
        <v>71</v>
      </c>
      <c r="E21" s="3"/>
      <c r="F21" s="128" t="s">
        <v>89</v>
      </c>
      <c r="G21" s="128">
        <v>8</v>
      </c>
      <c r="H21" s="128" t="s">
        <v>88</v>
      </c>
      <c r="I21" s="3">
        <v>2015</v>
      </c>
      <c r="J21" s="131"/>
      <c r="K21" s="131"/>
      <c r="L21" s="131"/>
      <c r="M21" s="131"/>
      <c r="N21" s="131"/>
      <c r="O21" s="131"/>
      <c r="P21" s="131"/>
      <c r="Q21" s="131"/>
      <c r="R21" s="131"/>
      <c r="S21" s="131"/>
      <c r="T21" s="131"/>
      <c r="U21" s="131"/>
      <c r="V21" s="131"/>
      <c r="W21" s="131"/>
      <c r="X21" s="131"/>
      <c r="Y21" s="131"/>
      <c r="Z21" s="131"/>
      <c r="AA21" s="131"/>
      <c r="AB21" s="131">
        <f>'[2]Updated Annex B CIPs'!$AG$30+'[2]Updated Annex B CIPs'!$AJ$30</f>
        <v>1000000</v>
      </c>
      <c r="AC21" s="131"/>
      <c r="AD21" s="131"/>
      <c r="AE21" s="131"/>
      <c r="AF21" s="131"/>
      <c r="AG21" s="131">
        <f>AB21+AC21+AD21+AE21+AF21</f>
        <v>1000000</v>
      </c>
      <c r="AH21" s="131">
        <f>AB21</f>
        <v>1000000</v>
      </c>
      <c r="AI21" s="131"/>
      <c r="AJ21" s="131"/>
      <c r="AK21" s="131"/>
      <c r="AL21" s="131"/>
      <c r="AM21" s="131">
        <f t="shared" ref="AM21:AM26" si="8">AH21+AI21+AJ21+AK21+AL21</f>
        <v>1000000</v>
      </c>
      <c r="AN21" s="131">
        <f>'[2]Updated Annex B CIPs'!$AN$30+'[2]Updated Annex B CIPs'!$AQ$30</f>
        <v>2000000</v>
      </c>
      <c r="AO21" s="131"/>
      <c r="AP21" s="131"/>
      <c r="AQ21" s="131"/>
      <c r="AR21" s="131"/>
      <c r="AS21" s="131">
        <f>AN21+AO21+AP21+AQ21+AR21</f>
        <v>2000000</v>
      </c>
      <c r="AT21" s="131">
        <f t="shared" si="7"/>
        <v>3000000</v>
      </c>
      <c r="AU21" s="131"/>
      <c r="AV21" s="131"/>
      <c r="AW21" s="131"/>
      <c r="AX21" s="131"/>
      <c r="AY21" s="131">
        <f>AT21+AV21+AX21</f>
        <v>3000000</v>
      </c>
      <c r="AZ21" s="51"/>
    </row>
    <row r="22" spans="1:52" ht="51">
      <c r="A22" s="3" t="s">
        <v>345</v>
      </c>
      <c r="B22" s="3" t="s">
        <v>86</v>
      </c>
      <c r="C22" s="3"/>
      <c r="D22" s="3" t="s">
        <v>71</v>
      </c>
      <c r="E22" s="3"/>
      <c r="F22" s="128" t="s">
        <v>89</v>
      </c>
      <c r="G22" s="128">
        <v>8</v>
      </c>
      <c r="H22" s="128" t="s">
        <v>88</v>
      </c>
      <c r="I22" s="3">
        <v>2015</v>
      </c>
      <c r="J22" s="131"/>
      <c r="K22" s="131"/>
      <c r="L22" s="131"/>
      <c r="M22" s="131"/>
      <c r="N22" s="131"/>
      <c r="O22" s="131"/>
      <c r="P22" s="131"/>
      <c r="Q22" s="131"/>
      <c r="R22" s="131"/>
      <c r="S22" s="131"/>
      <c r="T22" s="131"/>
      <c r="U22" s="131"/>
      <c r="V22" s="131"/>
      <c r="W22" s="131"/>
      <c r="X22" s="131"/>
      <c r="Y22" s="131"/>
      <c r="Z22" s="131"/>
      <c r="AA22" s="131"/>
      <c r="AB22" s="131">
        <f>'[2]Updated Annex B CIPs'!$AG$31+'[2]Updated Annex B CIPs'!$AJ$31</f>
        <v>562500</v>
      </c>
      <c r="AC22" s="131"/>
      <c r="AD22" s="131"/>
      <c r="AE22" s="131"/>
      <c r="AF22" s="131"/>
      <c r="AG22" s="131">
        <f>AB22+AC22+AD22+AE22+AF22</f>
        <v>562500</v>
      </c>
      <c r="AH22" s="131">
        <f>AB22</f>
        <v>562500</v>
      </c>
      <c r="AI22" s="131"/>
      <c r="AJ22" s="131"/>
      <c r="AK22" s="131"/>
      <c r="AL22" s="131"/>
      <c r="AM22" s="131">
        <f t="shared" si="8"/>
        <v>562500</v>
      </c>
      <c r="AN22" s="131">
        <f>'[2]Updated Annex B CIPs'!$AN$31+'[2]Updated Annex B CIPs'!$AQ$31</f>
        <v>1687500</v>
      </c>
      <c r="AO22" s="131"/>
      <c r="AP22" s="131"/>
      <c r="AQ22" s="131"/>
      <c r="AR22" s="131"/>
      <c r="AS22" s="131">
        <f>AN22+AO22+AP22+AQ22+AR22</f>
        <v>1687500</v>
      </c>
      <c r="AT22" s="131">
        <f t="shared" si="7"/>
        <v>2250000</v>
      </c>
      <c r="AU22" s="131"/>
      <c r="AV22" s="131"/>
      <c r="AW22" s="131"/>
      <c r="AX22" s="131"/>
      <c r="AY22" s="131">
        <f>AM22+AS22</f>
        <v>2250000</v>
      </c>
      <c r="AZ22" s="51"/>
    </row>
    <row r="23" spans="1:52" ht="140.25">
      <c r="A23" s="3" t="s">
        <v>346</v>
      </c>
      <c r="B23" s="3" t="s">
        <v>86</v>
      </c>
      <c r="C23" s="3" t="s">
        <v>92</v>
      </c>
      <c r="D23" s="3" t="s">
        <v>71</v>
      </c>
      <c r="E23" s="3"/>
      <c r="F23" s="128" t="s">
        <v>89</v>
      </c>
      <c r="G23" s="128">
        <v>8</v>
      </c>
      <c r="H23" s="128" t="s">
        <v>88</v>
      </c>
      <c r="I23" s="3" t="s">
        <v>91</v>
      </c>
      <c r="J23" s="131">
        <f>[3]PIP!$P$10*1000+[3]PIP!$Q$10*1000</f>
        <v>276667</v>
      </c>
      <c r="K23" s="131"/>
      <c r="L23" s="131"/>
      <c r="M23" s="131"/>
      <c r="N23" s="131"/>
      <c r="O23" s="131">
        <f>J23+K23+L23+M23+N23</f>
        <v>276667</v>
      </c>
      <c r="P23" s="131"/>
      <c r="Q23" s="131"/>
      <c r="R23" s="131"/>
      <c r="S23" s="131"/>
      <c r="T23" s="131"/>
      <c r="U23" s="131"/>
      <c r="V23" s="131"/>
      <c r="W23" s="131"/>
      <c r="X23" s="131"/>
      <c r="Y23" s="131"/>
      <c r="Z23" s="131"/>
      <c r="AA23" s="131"/>
      <c r="AB23" s="131"/>
      <c r="AC23" s="131"/>
      <c r="AD23" s="131"/>
      <c r="AE23" s="131"/>
      <c r="AF23" s="131"/>
      <c r="AG23" s="131"/>
      <c r="AH23" s="131">
        <f>J23+P23+V23+AB23</f>
        <v>276667</v>
      </c>
      <c r="AI23" s="131"/>
      <c r="AJ23" s="131"/>
      <c r="AK23" s="131">
        <f>M23+S23+Y23+AE23</f>
        <v>0</v>
      </c>
      <c r="AL23" s="131"/>
      <c r="AM23" s="131">
        <f t="shared" si="8"/>
        <v>276667</v>
      </c>
      <c r="AN23" s="131"/>
      <c r="AO23" s="131"/>
      <c r="AP23" s="131"/>
      <c r="AQ23" s="131"/>
      <c r="AR23" s="131"/>
      <c r="AS23" s="131"/>
      <c r="AT23" s="131">
        <f t="shared" si="7"/>
        <v>276667</v>
      </c>
      <c r="AU23" s="131"/>
      <c r="AV23" s="131"/>
      <c r="AW23" s="131"/>
      <c r="AX23" s="131"/>
      <c r="AY23" s="131">
        <f>AT23+AU23+AV23+AX23</f>
        <v>276667</v>
      </c>
      <c r="AZ23" s="51"/>
    </row>
    <row r="24" spans="1:52" ht="89.25">
      <c r="A24" s="3" t="s">
        <v>347</v>
      </c>
      <c r="B24" s="3" t="s">
        <v>86</v>
      </c>
      <c r="C24" s="3" t="s">
        <v>93</v>
      </c>
      <c r="D24" s="3" t="s">
        <v>82</v>
      </c>
      <c r="E24" s="3" t="s">
        <v>96</v>
      </c>
      <c r="F24" s="128" t="s">
        <v>89</v>
      </c>
      <c r="G24" s="128">
        <v>8</v>
      </c>
      <c r="H24" s="128" t="s">
        <v>88</v>
      </c>
      <c r="I24" s="3" t="s">
        <v>91</v>
      </c>
      <c r="J24" s="131">
        <f>[3]PIP!$P$14*1000+[3]PIP!$Q$14*1000</f>
        <v>1366732</v>
      </c>
      <c r="K24" s="131"/>
      <c r="L24" s="131"/>
      <c r="M24" s="131"/>
      <c r="N24" s="131"/>
      <c r="O24" s="131">
        <f>J24+K24+L24+M24+N24</f>
        <v>1366732</v>
      </c>
      <c r="P24" s="131">
        <f>[3]PIP!$T$14*1000+[3]PIP!$U$14*1000</f>
        <v>1196675</v>
      </c>
      <c r="Q24" s="131"/>
      <c r="R24" s="131"/>
      <c r="S24" s="131"/>
      <c r="T24" s="131"/>
      <c r="U24" s="131">
        <f>P24+Q24+R24+S24+T24</f>
        <v>1196675</v>
      </c>
      <c r="V24" s="131"/>
      <c r="W24" s="131"/>
      <c r="X24" s="131"/>
      <c r="Y24" s="131"/>
      <c r="Z24" s="131"/>
      <c r="AA24" s="131"/>
      <c r="AB24" s="131"/>
      <c r="AC24" s="131"/>
      <c r="AD24" s="131"/>
      <c r="AE24" s="131"/>
      <c r="AF24" s="131"/>
      <c r="AG24" s="131"/>
      <c r="AH24" s="131">
        <f>J24+P24+V24+AB24</f>
        <v>2563407</v>
      </c>
      <c r="AI24" s="131"/>
      <c r="AJ24" s="131"/>
      <c r="AK24" s="131">
        <f>M24+S24+Y24+AE24</f>
        <v>0</v>
      </c>
      <c r="AL24" s="131"/>
      <c r="AM24" s="131">
        <f t="shared" si="8"/>
        <v>2563407</v>
      </c>
      <c r="AN24" s="131"/>
      <c r="AO24" s="131"/>
      <c r="AP24" s="131"/>
      <c r="AQ24" s="131"/>
      <c r="AR24" s="131"/>
      <c r="AS24" s="131"/>
      <c r="AT24" s="131">
        <f t="shared" si="7"/>
        <v>2563407</v>
      </c>
      <c r="AU24" s="131"/>
      <c r="AV24" s="131"/>
      <c r="AW24" s="131"/>
      <c r="AX24" s="131"/>
      <c r="AY24" s="131">
        <f>AT24+AU24+AV24+AX24</f>
        <v>2563407</v>
      </c>
      <c r="AZ24" s="51"/>
    </row>
    <row r="25" spans="1:52" ht="153">
      <c r="A25" s="3" t="s">
        <v>348</v>
      </c>
      <c r="B25" s="3" t="s">
        <v>86</v>
      </c>
      <c r="C25" s="3" t="s">
        <v>94</v>
      </c>
      <c r="D25" s="3" t="s">
        <v>82</v>
      </c>
      <c r="E25" s="3" t="s">
        <v>97</v>
      </c>
      <c r="F25" s="128" t="s">
        <v>89</v>
      </c>
      <c r="G25" s="128">
        <v>8</v>
      </c>
      <c r="H25" s="128" t="s">
        <v>88</v>
      </c>
      <c r="I25" s="3" t="s">
        <v>91</v>
      </c>
      <c r="J25" s="131">
        <f>[3]PIP!$P$23*1000+[3]PIP!$Q$23*1000</f>
        <v>569348</v>
      </c>
      <c r="K25" s="131"/>
      <c r="L25" s="131"/>
      <c r="M25" s="131"/>
      <c r="N25" s="131"/>
      <c r="O25" s="131">
        <f>J25+K25+L25+M25+N25</f>
        <v>569348</v>
      </c>
      <c r="P25" s="131">
        <f>[3]PIP!$T$23*1000+[3]PIP!$U$23*1000</f>
        <v>1470861</v>
      </c>
      <c r="Q25" s="131"/>
      <c r="R25" s="131"/>
      <c r="S25" s="131"/>
      <c r="T25" s="131"/>
      <c r="U25" s="131">
        <f>P25+Q25+R25+S25+T25</f>
        <v>1470861</v>
      </c>
      <c r="V25" s="131">
        <f>[3]PIP!$X$23*1000+[3]PIP!$Y$23*1000</f>
        <v>1424210</v>
      </c>
      <c r="W25" s="131"/>
      <c r="X25" s="131"/>
      <c r="Y25" s="131"/>
      <c r="Z25" s="131"/>
      <c r="AA25" s="131">
        <f>V25+W25+X25+Y25+Z25</f>
        <v>1424210</v>
      </c>
      <c r="AB25" s="131">
        <f>[3]PIP!$AB$23*1000+[3]PIP!$AC$23*1000</f>
        <v>872811</v>
      </c>
      <c r="AC25" s="131"/>
      <c r="AD25" s="131"/>
      <c r="AE25" s="131"/>
      <c r="AF25" s="131"/>
      <c r="AG25" s="131">
        <f>AB25+AC25+AF25</f>
        <v>872811</v>
      </c>
      <c r="AH25" s="131">
        <f>J25+P25+V25+AB25</f>
        <v>4337230</v>
      </c>
      <c r="AI25" s="131"/>
      <c r="AJ25" s="131"/>
      <c r="AK25" s="131">
        <f>M25+S25+Y25+AE25</f>
        <v>0</v>
      </c>
      <c r="AL25" s="131"/>
      <c r="AM25" s="131">
        <f t="shared" si="8"/>
        <v>4337230</v>
      </c>
      <c r="AN25" s="131">
        <f>[3]PIP!$AF$23*1000+[3]PIP!$AG$23*1000</f>
        <v>7172</v>
      </c>
      <c r="AO25" s="131"/>
      <c r="AP25" s="131"/>
      <c r="AQ25" s="131"/>
      <c r="AR25" s="131"/>
      <c r="AS25" s="131">
        <f>AN25+AO25+AP25+AQ25+AR25</f>
        <v>7172</v>
      </c>
      <c r="AT25" s="131">
        <f t="shared" si="7"/>
        <v>4344402</v>
      </c>
      <c r="AU25" s="131"/>
      <c r="AV25" s="131"/>
      <c r="AW25" s="131"/>
      <c r="AX25" s="131"/>
      <c r="AY25" s="131">
        <f>AT25+AU25+AV25+AX25</f>
        <v>4344402</v>
      </c>
      <c r="AZ25" s="51"/>
    </row>
    <row r="26" spans="1:52" ht="102">
      <c r="A26" s="3" t="s">
        <v>349</v>
      </c>
      <c r="B26" s="3" t="s">
        <v>86</v>
      </c>
      <c r="C26" s="3" t="s">
        <v>95</v>
      </c>
      <c r="D26" s="3" t="s">
        <v>82</v>
      </c>
      <c r="E26" s="3" t="s">
        <v>98</v>
      </c>
      <c r="F26" s="128" t="s">
        <v>89</v>
      </c>
      <c r="G26" s="128">
        <v>8</v>
      </c>
      <c r="H26" s="128" t="s">
        <v>88</v>
      </c>
      <c r="I26" s="3" t="s">
        <v>91</v>
      </c>
      <c r="J26" s="131">
        <f>[3]PIP!$P$17*1000+[3]PIP!$Q$17*1000</f>
        <v>660170.00000000012</v>
      </c>
      <c r="K26" s="131"/>
      <c r="L26" s="131"/>
      <c r="M26" s="131">
        <f>[3]PIP!$R$17*1000</f>
        <v>49593</v>
      </c>
      <c r="N26" s="131"/>
      <c r="O26" s="131">
        <f>J26+K26+L26+M26+N26</f>
        <v>709763.00000000012</v>
      </c>
      <c r="P26" s="131">
        <f>[3]PIP!$T$17*1000+[3]PIP!$U$17*1000</f>
        <v>438873</v>
      </c>
      <c r="Q26" s="131"/>
      <c r="R26" s="131"/>
      <c r="S26" s="131"/>
      <c r="T26" s="131"/>
      <c r="U26" s="131">
        <f>P26+Q26+R26+S26+T26</f>
        <v>438873</v>
      </c>
      <c r="V26" s="131">
        <f>[3]PIP!$X$17*1000+[3]PIP!$Y$17*1000</f>
        <v>145089</v>
      </c>
      <c r="W26" s="131"/>
      <c r="X26" s="131"/>
      <c r="Y26" s="131"/>
      <c r="Z26" s="131"/>
      <c r="AA26" s="131">
        <f>V26+W26+X26+Y26+Z26</f>
        <v>145089</v>
      </c>
      <c r="AB26" s="131">
        <f>[3]PIP!$AB$17*1000+[3]PIP!$AC$17*1000</f>
        <v>3809</v>
      </c>
      <c r="AC26" s="131"/>
      <c r="AD26" s="131"/>
      <c r="AE26" s="131"/>
      <c r="AF26" s="131"/>
      <c r="AG26" s="131">
        <f>AB26+AC26+AF26</f>
        <v>3809</v>
      </c>
      <c r="AH26" s="131">
        <f>J26+P26+V26+AB26</f>
        <v>1247941</v>
      </c>
      <c r="AI26" s="131"/>
      <c r="AJ26" s="131"/>
      <c r="AK26" s="131">
        <f>M26+S26+Y26+AE26</f>
        <v>49593</v>
      </c>
      <c r="AL26" s="131"/>
      <c r="AM26" s="131">
        <f t="shared" si="8"/>
        <v>1297534</v>
      </c>
      <c r="AN26" s="131"/>
      <c r="AO26" s="131"/>
      <c r="AP26" s="131"/>
      <c r="AQ26" s="131"/>
      <c r="AR26" s="131"/>
      <c r="AS26" s="131"/>
      <c r="AT26" s="131">
        <f t="shared" si="7"/>
        <v>1247941</v>
      </c>
      <c r="AU26" s="131"/>
      <c r="AV26" s="131"/>
      <c r="AW26" s="131">
        <f>AK26+AQ26</f>
        <v>49593</v>
      </c>
      <c r="AX26" s="131"/>
      <c r="AY26" s="131">
        <f>AT26+AW26</f>
        <v>1297534</v>
      </c>
      <c r="AZ26" s="51"/>
    </row>
    <row r="27" spans="1:52" ht="38.25">
      <c r="A27" s="3" t="s">
        <v>333</v>
      </c>
      <c r="B27" s="3"/>
      <c r="C27" s="3"/>
      <c r="D27" s="3"/>
      <c r="E27" s="3"/>
      <c r="F27" s="128"/>
      <c r="G27" s="128"/>
      <c r="H27" s="128"/>
      <c r="I27" s="3"/>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131"/>
      <c r="AI27" s="131"/>
      <c r="AJ27" s="131"/>
      <c r="AK27" s="131"/>
      <c r="AL27" s="131"/>
      <c r="AM27" s="131"/>
      <c r="AN27" s="131"/>
      <c r="AO27" s="131"/>
      <c r="AP27" s="131"/>
      <c r="AQ27" s="131"/>
      <c r="AR27" s="131"/>
      <c r="AS27" s="131"/>
      <c r="AT27" s="131"/>
      <c r="AU27" s="131"/>
      <c r="AV27" s="131"/>
      <c r="AW27" s="131"/>
      <c r="AX27" s="131"/>
      <c r="AY27" s="131"/>
      <c r="AZ27" s="51"/>
    </row>
    <row r="28" spans="1:52" ht="38.25">
      <c r="A28" s="3" t="s">
        <v>957</v>
      </c>
      <c r="B28" s="3"/>
      <c r="C28" s="3"/>
      <c r="D28" s="3"/>
      <c r="E28" s="3"/>
      <c r="F28" s="128"/>
      <c r="G28" s="128"/>
      <c r="H28" s="128"/>
      <c r="I28" s="3"/>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131"/>
      <c r="AI28" s="131"/>
      <c r="AJ28" s="131"/>
      <c r="AK28" s="131"/>
      <c r="AL28" s="131"/>
      <c r="AM28" s="131"/>
      <c r="AN28" s="131"/>
      <c r="AO28" s="131"/>
      <c r="AP28" s="131"/>
      <c r="AQ28" s="131"/>
      <c r="AR28" s="131"/>
      <c r="AS28" s="131"/>
      <c r="AT28" s="131"/>
      <c r="AU28" s="131"/>
      <c r="AV28" s="131"/>
      <c r="AW28" s="131"/>
      <c r="AX28" s="131"/>
      <c r="AY28" s="131"/>
      <c r="AZ28" s="51"/>
    </row>
    <row r="29" spans="1:52" ht="114.75">
      <c r="A29" s="3" t="s">
        <v>79</v>
      </c>
      <c r="B29" s="3" t="s">
        <v>77</v>
      </c>
      <c r="C29" s="3" t="s">
        <v>932</v>
      </c>
      <c r="D29" s="3" t="s">
        <v>71</v>
      </c>
      <c r="E29" s="3"/>
      <c r="F29" s="128">
        <v>4</v>
      </c>
      <c r="G29" s="128">
        <v>7</v>
      </c>
      <c r="H29" s="128" t="s">
        <v>935</v>
      </c>
      <c r="I29" s="3" t="s">
        <v>91</v>
      </c>
      <c r="J29" s="132">
        <f>10*1000</f>
        <v>10000</v>
      </c>
      <c r="K29" s="132"/>
      <c r="L29" s="132"/>
      <c r="M29" s="132"/>
      <c r="N29" s="132"/>
      <c r="O29" s="132">
        <f>J29+K29+L29+M29+N29</f>
        <v>10000</v>
      </c>
      <c r="P29" s="132">
        <f>39.4*1000</f>
        <v>39400</v>
      </c>
      <c r="Q29" s="132"/>
      <c r="R29" s="132"/>
      <c r="S29" s="132"/>
      <c r="T29" s="132"/>
      <c r="U29" s="132">
        <f>P29+Q29+R29+S29+T29</f>
        <v>39400</v>
      </c>
      <c r="V29" s="132">
        <f>28*1000</f>
        <v>28000</v>
      </c>
      <c r="W29" s="132"/>
      <c r="X29" s="132"/>
      <c r="Y29" s="132"/>
      <c r="Z29" s="132"/>
      <c r="AA29" s="132">
        <f>V29+W29+X29+Y29+Z29</f>
        <v>28000</v>
      </c>
      <c r="AB29" s="132">
        <f>10.6*1000</f>
        <v>10600</v>
      </c>
      <c r="AC29" s="132"/>
      <c r="AD29" s="132"/>
      <c r="AE29" s="132"/>
      <c r="AF29" s="132"/>
      <c r="AG29" s="132">
        <f>AB29+AC29+AD29+AE29+AF29</f>
        <v>10600</v>
      </c>
      <c r="AH29" s="132">
        <f>J29+P29+V29+AB29</f>
        <v>88000</v>
      </c>
      <c r="AI29" s="132"/>
      <c r="AJ29" s="132"/>
      <c r="AK29" s="132"/>
      <c r="AL29" s="132"/>
      <c r="AM29" s="131">
        <f>AH29+AI29+AJ29+AK29+AL29</f>
        <v>88000</v>
      </c>
      <c r="AN29" s="132"/>
      <c r="AO29" s="132"/>
      <c r="AP29" s="132"/>
      <c r="AQ29" s="132"/>
      <c r="AR29" s="132"/>
      <c r="AS29" s="132"/>
      <c r="AT29" s="132">
        <f>AH29+AN29</f>
        <v>88000</v>
      </c>
      <c r="AU29" s="132"/>
      <c r="AV29" s="132"/>
      <c r="AW29" s="132"/>
      <c r="AX29" s="132"/>
      <c r="AY29" s="132">
        <f>AM29+AS29</f>
        <v>88000</v>
      </c>
      <c r="AZ29" s="51"/>
    </row>
    <row r="30" spans="1:52" ht="90.75" customHeight="1">
      <c r="A30" s="3" t="s">
        <v>80</v>
      </c>
      <c r="B30" s="3" t="s">
        <v>77</v>
      </c>
      <c r="C30" s="3" t="s">
        <v>933</v>
      </c>
      <c r="D30" s="3" t="s">
        <v>71</v>
      </c>
      <c r="E30" s="3"/>
      <c r="F30" s="128">
        <v>4</v>
      </c>
      <c r="G30" s="128">
        <v>7</v>
      </c>
      <c r="H30" s="128" t="s">
        <v>935</v>
      </c>
      <c r="I30" s="3" t="s">
        <v>91</v>
      </c>
      <c r="J30" s="132">
        <f>10*1000</f>
        <v>10000</v>
      </c>
      <c r="K30" s="132"/>
      <c r="L30" s="132"/>
      <c r="M30" s="132"/>
      <c r="N30" s="132"/>
      <c r="O30" s="132">
        <f>J30+K30+L30+M30+N30</f>
        <v>10000</v>
      </c>
      <c r="P30" s="132">
        <f>16.2*1000</f>
        <v>16200</v>
      </c>
      <c r="Q30" s="132"/>
      <c r="R30" s="132"/>
      <c r="S30" s="132"/>
      <c r="T30" s="132"/>
      <c r="U30" s="132">
        <f>P30+Q30+R30+S30+T30</f>
        <v>16200</v>
      </c>
      <c r="V30" s="132">
        <f>14*1000</f>
        <v>14000</v>
      </c>
      <c r="W30" s="132"/>
      <c r="X30" s="132"/>
      <c r="Y30" s="132"/>
      <c r="Z30" s="132"/>
      <c r="AA30" s="132">
        <f>V30+W30+X30+Y30+Z30</f>
        <v>14000</v>
      </c>
      <c r="AB30" s="132">
        <f>4*1000</f>
        <v>4000</v>
      </c>
      <c r="AC30" s="132"/>
      <c r="AD30" s="132"/>
      <c r="AE30" s="132"/>
      <c r="AF30" s="132"/>
      <c r="AG30" s="132">
        <f>AB30+AC30+AD30+AE30+AF30</f>
        <v>4000</v>
      </c>
      <c r="AH30" s="132">
        <f>J30+P30+V30+AB30</f>
        <v>44200</v>
      </c>
      <c r="AI30" s="132"/>
      <c r="AJ30" s="132"/>
      <c r="AK30" s="132"/>
      <c r="AL30" s="132"/>
      <c r="AM30" s="131">
        <f>AH30+AI30+AJ30+AK30+AL30</f>
        <v>44200</v>
      </c>
      <c r="AN30" s="132"/>
      <c r="AO30" s="132"/>
      <c r="AP30" s="132"/>
      <c r="AQ30" s="132"/>
      <c r="AR30" s="132"/>
      <c r="AS30" s="132"/>
      <c r="AT30" s="132">
        <f>AH30+AN30</f>
        <v>44200</v>
      </c>
      <c r="AU30" s="132"/>
      <c r="AV30" s="132"/>
      <c r="AW30" s="132"/>
      <c r="AX30" s="132"/>
      <c r="AY30" s="132">
        <f>AM30+AS30</f>
        <v>44200</v>
      </c>
      <c r="AZ30" s="51"/>
    </row>
    <row r="31" spans="1:52" ht="51">
      <c r="A31" s="3" t="s">
        <v>81</v>
      </c>
      <c r="B31" s="3" t="s">
        <v>77</v>
      </c>
      <c r="C31" s="3" t="s">
        <v>78</v>
      </c>
      <c r="D31" s="3" t="s">
        <v>82</v>
      </c>
      <c r="E31" s="3" t="s">
        <v>83</v>
      </c>
      <c r="F31" s="128">
        <v>4</v>
      </c>
      <c r="G31" s="128">
        <v>7</v>
      </c>
      <c r="H31" s="128" t="s">
        <v>934</v>
      </c>
      <c r="I31" s="3" t="s">
        <v>91</v>
      </c>
      <c r="J31" s="132">
        <f>16*1000</f>
        <v>16000</v>
      </c>
      <c r="K31" s="132"/>
      <c r="L31" s="132"/>
      <c r="M31" s="132"/>
      <c r="N31" s="132"/>
      <c r="O31" s="132">
        <f>J31+K31+L31+M31+N31</f>
        <v>16000</v>
      </c>
      <c r="P31" s="132">
        <f>24*1000</f>
        <v>24000</v>
      </c>
      <c r="Q31" s="132"/>
      <c r="R31" s="132"/>
      <c r="S31" s="132"/>
      <c r="T31" s="132"/>
      <c r="U31" s="132">
        <f>P31+Q31+R31+S31+T31</f>
        <v>24000</v>
      </c>
      <c r="V31" s="132">
        <f>18*1000</f>
        <v>18000</v>
      </c>
      <c r="W31" s="132"/>
      <c r="X31" s="132"/>
      <c r="Y31" s="132"/>
      <c r="Z31" s="132"/>
      <c r="AA31" s="132">
        <f>V31+W31+X31+Y31+Z31</f>
        <v>18000</v>
      </c>
      <c r="AB31" s="132">
        <f>18*1000</f>
        <v>18000</v>
      </c>
      <c r="AC31" s="132"/>
      <c r="AD31" s="132"/>
      <c r="AE31" s="132"/>
      <c r="AF31" s="132"/>
      <c r="AG31" s="132">
        <f>AB31+AC31+AD31+AE31+AF31</f>
        <v>18000</v>
      </c>
      <c r="AH31" s="132">
        <f>J31+P31+V31+AB31</f>
        <v>76000</v>
      </c>
      <c r="AI31" s="132"/>
      <c r="AJ31" s="132"/>
      <c r="AK31" s="132"/>
      <c r="AL31" s="132"/>
      <c r="AM31" s="131">
        <f>AH31+AI31+AJ31+AK31+AL31</f>
        <v>76000</v>
      </c>
      <c r="AN31" s="132"/>
      <c r="AO31" s="132"/>
      <c r="AP31" s="132"/>
      <c r="AQ31" s="132"/>
      <c r="AR31" s="132"/>
      <c r="AS31" s="132"/>
      <c r="AT31" s="132">
        <f>AH31+AN31</f>
        <v>76000</v>
      </c>
      <c r="AU31" s="132"/>
      <c r="AV31" s="132"/>
      <c r="AW31" s="132"/>
      <c r="AX31" s="132"/>
      <c r="AY31" s="132">
        <f>AM31+AS31</f>
        <v>76000</v>
      </c>
      <c r="AZ31" s="51"/>
    </row>
    <row r="32" spans="1:52" ht="25.5">
      <c r="A32" s="3" t="s">
        <v>90</v>
      </c>
      <c r="B32" s="3"/>
      <c r="C32" s="3"/>
      <c r="D32" s="29"/>
      <c r="E32" s="29"/>
      <c r="F32" s="127"/>
      <c r="G32" s="127"/>
      <c r="H32" s="127"/>
      <c r="I32" s="3"/>
      <c r="J32" s="131"/>
      <c r="K32" s="131"/>
      <c r="L32" s="131"/>
      <c r="M32" s="131"/>
      <c r="N32" s="131"/>
      <c r="O32" s="132"/>
      <c r="P32" s="131"/>
      <c r="Q32" s="131"/>
      <c r="R32" s="131"/>
      <c r="S32" s="131"/>
      <c r="T32" s="131"/>
      <c r="U32" s="132"/>
      <c r="V32" s="131"/>
      <c r="W32" s="131"/>
      <c r="X32" s="131"/>
      <c r="Y32" s="131"/>
      <c r="Z32" s="131"/>
      <c r="AA32" s="131"/>
      <c r="AB32" s="131"/>
      <c r="AC32" s="131"/>
      <c r="AD32" s="131"/>
      <c r="AE32" s="131"/>
      <c r="AF32" s="131"/>
      <c r="AG32" s="131"/>
      <c r="AH32" s="131"/>
      <c r="AI32" s="131"/>
      <c r="AJ32" s="131"/>
      <c r="AK32" s="131"/>
      <c r="AL32" s="131"/>
      <c r="AM32" s="131"/>
      <c r="AN32" s="131"/>
      <c r="AO32" s="131"/>
      <c r="AP32" s="131"/>
      <c r="AQ32" s="131"/>
      <c r="AR32" s="131"/>
      <c r="AS32" s="131"/>
      <c r="AT32" s="131"/>
      <c r="AU32" s="131"/>
      <c r="AV32" s="131"/>
      <c r="AW32" s="131"/>
      <c r="AX32" s="131"/>
      <c r="AY32" s="131"/>
      <c r="AZ32" s="51"/>
    </row>
    <row r="33" spans="1:53" ht="76.5">
      <c r="A33" s="3" t="s">
        <v>958</v>
      </c>
      <c r="B33" s="3" t="s">
        <v>70</v>
      </c>
      <c r="C33" s="3" t="s">
        <v>76</v>
      </c>
      <c r="D33" s="3" t="s">
        <v>71</v>
      </c>
      <c r="E33" s="29"/>
      <c r="F33" s="128">
        <v>4</v>
      </c>
      <c r="G33" s="128">
        <v>7</v>
      </c>
      <c r="H33" s="129" t="s">
        <v>918</v>
      </c>
      <c r="I33" s="3" t="s">
        <v>91</v>
      </c>
      <c r="J33" s="131"/>
      <c r="K33" s="132">
        <f>'[4]ANNEX B'!$L$20</f>
        <v>42000000</v>
      </c>
      <c r="L33" s="132"/>
      <c r="M33" s="132"/>
      <c r="N33" s="132"/>
      <c r="O33" s="132">
        <f>J33+K33+L33+M33+N33</f>
        <v>42000000</v>
      </c>
      <c r="P33" s="132"/>
      <c r="Q33" s="132">
        <f>'[4]ANNEX B'!$M$20</f>
        <v>44000000</v>
      </c>
      <c r="R33" s="132"/>
      <c r="S33" s="132"/>
      <c r="T33" s="132"/>
      <c r="U33" s="132">
        <f>P33+Q33+R33+S33+T33</f>
        <v>44000000</v>
      </c>
      <c r="V33" s="132"/>
      <c r="W33" s="132">
        <f>'[4]ANNEX B'!$N$20</f>
        <v>46200000</v>
      </c>
      <c r="X33" s="132"/>
      <c r="Y33" s="132"/>
      <c r="Z33" s="132"/>
      <c r="AA33" s="132">
        <f>V33+W33+X33+Y33+Z33</f>
        <v>46200000</v>
      </c>
      <c r="AB33" s="132"/>
      <c r="AC33" s="132">
        <f>'[4]ANNEX B'!$O$20</f>
        <v>48500000</v>
      </c>
      <c r="AD33" s="131"/>
      <c r="AE33" s="131"/>
      <c r="AF33" s="131"/>
      <c r="AG33" s="132">
        <f>AB33+AC33+AD33+AE33+AF33</f>
        <v>48500000</v>
      </c>
      <c r="AH33" s="131"/>
      <c r="AI33" s="131">
        <f>'[4]ANNEX B'!$P$20</f>
        <v>180700000</v>
      </c>
      <c r="AJ33" s="131"/>
      <c r="AK33" s="131"/>
      <c r="AL33" s="131"/>
      <c r="AM33" s="131">
        <f>AH33+AI33+AJ33+AK33+AL33</f>
        <v>180700000</v>
      </c>
      <c r="AN33" s="131"/>
      <c r="AO33" s="131"/>
      <c r="AP33" s="131"/>
      <c r="AQ33" s="131"/>
      <c r="AR33" s="131"/>
      <c r="AS33" s="131"/>
      <c r="AT33" s="131"/>
      <c r="AU33" s="131">
        <f>'[4]ANNEX B'!$P$20</f>
        <v>180700000</v>
      </c>
      <c r="AV33" s="131"/>
      <c r="AW33" s="131"/>
      <c r="AX33" s="131"/>
      <c r="AY33" s="132">
        <f>AM33+AS33</f>
        <v>180700000</v>
      </c>
      <c r="AZ33" s="51"/>
    </row>
    <row r="34" spans="1:53" ht="89.25">
      <c r="A34" s="3" t="s">
        <v>69</v>
      </c>
      <c r="B34" s="3"/>
      <c r="C34" s="3" t="s">
        <v>72</v>
      </c>
      <c r="D34" s="29"/>
      <c r="E34" s="29"/>
      <c r="F34" s="128">
        <v>4</v>
      </c>
      <c r="G34" s="127"/>
      <c r="H34" s="127"/>
      <c r="I34" s="3"/>
      <c r="J34" s="131"/>
      <c r="K34" s="131">
        <v>9000000</v>
      </c>
      <c r="L34" s="131"/>
      <c r="M34" s="131"/>
      <c r="N34" s="131"/>
      <c r="O34" s="132">
        <f>J34+K34+L34+M34+N34</f>
        <v>9000000</v>
      </c>
      <c r="P34" s="131"/>
      <c r="Q34" s="131">
        <v>10000000</v>
      </c>
      <c r="R34" s="131"/>
      <c r="S34" s="131"/>
      <c r="T34" s="131"/>
      <c r="U34" s="132">
        <f>P34+Q34+R34+S34+T34</f>
        <v>10000000</v>
      </c>
      <c r="V34" s="131"/>
      <c r="W34" s="131">
        <v>11000000</v>
      </c>
      <c r="X34" s="131"/>
      <c r="Y34" s="131"/>
      <c r="Z34" s="131"/>
      <c r="AA34" s="132">
        <f>V34+W34+X34+Y34+Z34</f>
        <v>11000000</v>
      </c>
      <c r="AB34" s="131"/>
      <c r="AC34" s="131">
        <v>12000000</v>
      </c>
      <c r="AD34" s="131"/>
      <c r="AE34" s="131"/>
      <c r="AF34" s="131"/>
      <c r="AG34" s="131">
        <f>AB34+AC34+AD34+AE34+AF34</f>
        <v>12000000</v>
      </c>
      <c r="AH34" s="131"/>
      <c r="AI34" s="131">
        <f>K34+Q34+W34+AC34</f>
        <v>42000000</v>
      </c>
      <c r="AJ34" s="131"/>
      <c r="AK34" s="131"/>
      <c r="AL34" s="131"/>
      <c r="AM34" s="131">
        <f>AH34+AI34+AJ34+AK34+AL34</f>
        <v>42000000</v>
      </c>
      <c r="AN34" s="131"/>
      <c r="AO34" s="131"/>
      <c r="AP34" s="131"/>
      <c r="AQ34" s="131"/>
      <c r="AR34" s="131"/>
      <c r="AS34" s="131"/>
      <c r="AT34" s="131"/>
      <c r="AU34" s="131">
        <f>AI34</f>
        <v>42000000</v>
      </c>
      <c r="AV34" s="131"/>
      <c r="AW34" s="131"/>
      <c r="AX34" s="131"/>
      <c r="AY34" s="131">
        <f>AT34+AU34+AV34+AW34+AX34</f>
        <v>42000000</v>
      </c>
      <c r="AZ34" s="51"/>
    </row>
    <row r="35" spans="1:53" ht="25.5">
      <c r="A35" s="3" t="s">
        <v>85</v>
      </c>
      <c r="B35" s="3"/>
      <c r="C35" s="3"/>
      <c r="D35" s="39"/>
      <c r="E35" s="39"/>
      <c r="F35" s="127"/>
      <c r="G35" s="127"/>
      <c r="H35" s="127"/>
      <c r="I35" s="3"/>
      <c r="J35" s="131"/>
      <c r="K35" s="131"/>
      <c r="L35" s="131"/>
      <c r="M35" s="131"/>
      <c r="N35" s="131"/>
      <c r="O35" s="131"/>
      <c r="P35" s="131"/>
      <c r="Q35" s="131"/>
      <c r="R35" s="131"/>
      <c r="S35" s="131"/>
      <c r="T35" s="131"/>
      <c r="U35" s="131"/>
      <c r="V35" s="131"/>
      <c r="W35" s="131"/>
      <c r="X35" s="131"/>
      <c r="Y35" s="131"/>
      <c r="Z35" s="131"/>
      <c r="AA35" s="131"/>
      <c r="AB35" s="131"/>
      <c r="AC35" s="131"/>
      <c r="AD35" s="131"/>
      <c r="AE35" s="131"/>
      <c r="AF35" s="131"/>
      <c r="AG35" s="131"/>
      <c r="AH35" s="131"/>
      <c r="AI35" s="131"/>
      <c r="AJ35" s="131"/>
      <c r="AK35" s="131"/>
      <c r="AL35" s="131"/>
      <c r="AM35" s="131"/>
      <c r="AN35" s="131"/>
      <c r="AO35" s="131"/>
      <c r="AP35" s="131"/>
      <c r="AQ35" s="131"/>
      <c r="AR35" s="131"/>
      <c r="AS35" s="131"/>
      <c r="AT35" s="131"/>
      <c r="AU35" s="131"/>
      <c r="AV35" s="131"/>
      <c r="AW35" s="131"/>
      <c r="AX35" s="131"/>
      <c r="AY35" s="131"/>
      <c r="AZ35" s="51"/>
    </row>
    <row r="36" spans="1:53" ht="38.25">
      <c r="A36" s="3" t="s">
        <v>959</v>
      </c>
      <c r="B36" s="3" t="s">
        <v>70</v>
      </c>
      <c r="C36" s="3" t="s">
        <v>73</v>
      </c>
      <c r="D36" s="3" t="s">
        <v>71</v>
      </c>
      <c r="E36" s="29"/>
      <c r="F36" s="128">
        <v>4</v>
      </c>
      <c r="G36" s="128">
        <v>9</v>
      </c>
      <c r="H36" s="128" t="s">
        <v>74</v>
      </c>
      <c r="I36" s="3" t="s">
        <v>91</v>
      </c>
      <c r="J36" s="131"/>
      <c r="K36" s="131">
        <v>19400000</v>
      </c>
      <c r="L36" s="131"/>
      <c r="M36" s="131"/>
      <c r="N36" s="131"/>
      <c r="O36" s="131" t="s">
        <v>75</v>
      </c>
      <c r="P36" s="131"/>
      <c r="Q36" s="131">
        <v>20400000</v>
      </c>
      <c r="R36" s="131"/>
      <c r="S36" s="131"/>
      <c r="T36" s="131"/>
      <c r="U36" s="131" t="s">
        <v>75</v>
      </c>
      <c r="V36" s="131"/>
      <c r="W36" s="131">
        <v>21400000</v>
      </c>
      <c r="X36" s="131"/>
      <c r="Y36" s="131"/>
      <c r="Z36" s="131"/>
      <c r="AA36" s="131" t="s">
        <v>75</v>
      </c>
      <c r="AB36" s="131"/>
      <c r="AC36" s="131">
        <v>22500000</v>
      </c>
      <c r="AD36" s="131"/>
      <c r="AE36" s="131"/>
      <c r="AF36" s="131"/>
      <c r="AG36" s="131" t="s">
        <v>75</v>
      </c>
      <c r="AH36" s="131"/>
      <c r="AI36" s="131" t="s">
        <v>75</v>
      </c>
      <c r="AJ36" s="131"/>
      <c r="AK36" s="131"/>
      <c r="AL36" s="131"/>
      <c r="AM36" s="131" t="s">
        <v>75</v>
      </c>
      <c r="AN36" s="131"/>
      <c r="AO36" s="131"/>
      <c r="AP36" s="131"/>
      <c r="AQ36" s="131"/>
      <c r="AR36" s="131"/>
      <c r="AS36" s="131"/>
      <c r="AT36" s="131"/>
      <c r="AU36" s="131" t="s">
        <v>75</v>
      </c>
      <c r="AV36" s="131"/>
      <c r="AW36" s="131"/>
      <c r="AX36" s="131"/>
      <c r="AY36" s="131" t="s">
        <v>75</v>
      </c>
      <c r="AZ36" s="51"/>
    </row>
    <row r="37" spans="1:53">
      <c r="A37" s="3" t="s">
        <v>335</v>
      </c>
      <c r="B37" s="3"/>
      <c r="C37" s="3"/>
      <c r="D37" s="29"/>
      <c r="E37" s="29"/>
      <c r="F37" s="127"/>
      <c r="G37" s="127"/>
      <c r="H37" s="127"/>
      <c r="I37" s="3"/>
      <c r="J37" s="132">
        <f>J10+J11+J12+J13+J14+J15+J16+J19+J20+J21+J22+J23+J24+J25+J26+J29+J30+J31+J33</f>
        <v>27144609</v>
      </c>
      <c r="K37" s="132">
        <f t="shared" ref="K37:AL37" si="9">K10+K11+K12+K13+K14+K15+K16+K19+K20+K21+K22+K23+K24+K25+K26+K29+K30+K31+K33</f>
        <v>42639500</v>
      </c>
      <c r="L37" s="132">
        <f>N10+L11+L12+L13+L14+L15+L16+L19+L20+L21+L22+L23+L24+L25+L26+L29+L30+L31+L33</f>
        <v>16163</v>
      </c>
      <c r="M37" s="132">
        <f>L10+M11+M12+M13+M14+M15+M16+M19+M20+M21+M22+M23+M24+M25+M26+M29+M30+M31+M33</f>
        <v>285858.60800000001</v>
      </c>
      <c r="N37" s="132">
        <f>M10+N11+N12+N13+N14+N15+N16+N19+N20+N21+N22+N23+N24+N25+N26+N29+N30+N31+N33</f>
        <v>14700</v>
      </c>
      <c r="O37" s="132">
        <f>J37+K37+L37+M37+N37</f>
        <v>70100830.607999995</v>
      </c>
      <c r="P37" s="132">
        <f t="shared" si="9"/>
        <v>39862243</v>
      </c>
      <c r="Q37" s="132">
        <f t="shared" si="9"/>
        <v>44726500</v>
      </c>
      <c r="R37" s="132">
        <f t="shared" si="9"/>
        <v>53657</v>
      </c>
      <c r="S37" s="132">
        <f t="shared" si="9"/>
        <v>392301.58799999999</v>
      </c>
      <c r="T37" s="132">
        <f t="shared" si="9"/>
        <v>32100</v>
      </c>
      <c r="U37" s="132">
        <f t="shared" si="9"/>
        <v>85066801.588</v>
      </c>
      <c r="V37" s="132">
        <f t="shared" si="9"/>
        <v>50804277.145000003</v>
      </c>
      <c r="W37" s="132">
        <f t="shared" si="9"/>
        <v>46828500</v>
      </c>
      <c r="X37" s="132">
        <f t="shared" si="9"/>
        <v>45250</v>
      </c>
      <c r="Y37" s="132">
        <f t="shared" si="9"/>
        <v>2200</v>
      </c>
      <c r="Z37" s="132">
        <f t="shared" si="9"/>
        <v>32100</v>
      </c>
      <c r="AA37" s="132">
        <f t="shared" si="9"/>
        <v>97712327.145000011</v>
      </c>
      <c r="AB37" s="132">
        <f t="shared" si="9"/>
        <v>55213882.652000003</v>
      </c>
      <c r="AC37" s="132">
        <f t="shared" si="9"/>
        <v>49128500</v>
      </c>
      <c r="AD37" s="132">
        <f t="shared" si="9"/>
        <v>44465</v>
      </c>
      <c r="AE37" s="132">
        <f t="shared" si="9"/>
        <v>0</v>
      </c>
      <c r="AF37" s="132">
        <f t="shared" si="9"/>
        <v>32100</v>
      </c>
      <c r="AG37" s="132">
        <f t="shared" si="9"/>
        <v>104418947.65200001</v>
      </c>
      <c r="AH37" s="132">
        <f t="shared" si="9"/>
        <v>173025011.79699999</v>
      </c>
      <c r="AI37" s="132">
        <f t="shared" si="9"/>
        <v>183323000</v>
      </c>
      <c r="AJ37" s="132">
        <f t="shared" si="9"/>
        <v>159535</v>
      </c>
      <c r="AK37" s="132">
        <f t="shared" si="9"/>
        <v>680360.196</v>
      </c>
      <c r="AL37" s="132">
        <f t="shared" si="9"/>
        <v>111000</v>
      </c>
      <c r="AM37" s="132">
        <f>AM10+AM11+AM13+AM14+AM15+AM16+AM19+AM20+AM21+AM22+AM23+AM24+AM25+AM26+AM29+AM30+AM31+AM33</f>
        <v>357298906.99300003</v>
      </c>
      <c r="AN37" s="132">
        <f>AN20+AN21+AN22+AN25</f>
        <v>9794672</v>
      </c>
      <c r="AO37" s="132"/>
      <c r="AP37" s="132"/>
      <c r="AQ37" s="132"/>
      <c r="AR37" s="132"/>
      <c r="AS37" s="132">
        <f>AS20+AS21+AS22+AS25</f>
        <v>9794672</v>
      </c>
      <c r="AT37" s="132">
        <f t="shared" ref="AT37:AY37" si="10">AT10+AT11+AT12+AT13+AT14+AT15+AT16+AT19+AT20+AT21+AT22+AT23+AT24+AT25+AT26+AT29+AT30+AT31+AT33</f>
        <v>182819683.79699999</v>
      </c>
      <c r="AU37" s="132">
        <f t="shared" si="10"/>
        <v>183323000</v>
      </c>
      <c r="AV37" s="132">
        <f t="shared" si="10"/>
        <v>159535</v>
      </c>
      <c r="AW37" s="132">
        <f t="shared" si="10"/>
        <v>680360.196</v>
      </c>
      <c r="AX37" s="132">
        <f t="shared" si="10"/>
        <v>111000</v>
      </c>
      <c r="AY37" s="132">
        <f t="shared" si="10"/>
        <v>367093578.99300003</v>
      </c>
      <c r="AZ37" s="51"/>
    </row>
    <row r="38" spans="1:53" ht="25.5">
      <c r="A38" s="5" t="s">
        <v>337</v>
      </c>
      <c r="B38" s="3"/>
      <c r="C38" s="3"/>
      <c r="D38" s="29"/>
      <c r="E38" s="29"/>
      <c r="F38" s="127"/>
      <c r="G38" s="127"/>
      <c r="H38" s="127"/>
      <c r="I38" s="3"/>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51"/>
    </row>
    <row r="39" spans="1:53" ht="25.5">
      <c r="A39" s="3" t="s">
        <v>84</v>
      </c>
      <c r="B39" s="3"/>
      <c r="C39" s="3"/>
      <c r="D39" s="29"/>
      <c r="E39" s="29"/>
      <c r="F39" s="127"/>
      <c r="G39" s="127"/>
      <c r="H39" s="127"/>
      <c r="I39" s="3"/>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51"/>
    </row>
    <row r="40" spans="1:53" ht="51">
      <c r="A40" s="3" t="s">
        <v>99</v>
      </c>
      <c r="B40" s="3"/>
      <c r="C40" s="3"/>
      <c r="D40" s="29"/>
      <c r="E40" s="29"/>
      <c r="F40" s="127"/>
      <c r="G40" s="127"/>
      <c r="H40" s="127"/>
      <c r="I40" s="3"/>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51"/>
    </row>
    <row r="41" spans="1:53">
      <c r="A41" s="32" t="s">
        <v>960</v>
      </c>
      <c r="B41" s="3" t="s">
        <v>100</v>
      </c>
      <c r="C41" s="3"/>
      <c r="D41" s="29"/>
      <c r="E41" s="29"/>
      <c r="F41" s="127"/>
      <c r="G41" s="127"/>
      <c r="H41" s="127"/>
      <c r="I41" s="3"/>
      <c r="J41" s="132">
        <f>'Chapter 4 Annex B2 - DA Goal 2'!J9</f>
        <v>19993</v>
      </c>
      <c r="K41" s="132">
        <f>'Chapter 4 Annex B2 - DA Goal 2'!K9</f>
        <v>0</v>
      </c>
      <c r="L41" s="132">
        <f>'Chapter 4 Annex B2 - DA Goal 2'!M9</f>
        <v>0</v>
      </c>
      <c r="M41" s="132">
        <f>'Chapter 4 Annex B2 - DA Goal 2'!N9</f>
        <v>0</v>
      </c>
      <c r="N41" s="132">
        <f>'Chapter 4 Annex B2 - DA Goal 2'!L9</f>
        <v>0</v>
      </c>
      <c r="O41" s="132">
        <f>'Chapter 4 Annex B2 - DA Goal 2'!O9</f>
        <v>19993</v>
      </c>
      <c r="P41" s="132">
        <f>'Chapter 4 Annex B2 - DA Goal 2'!P9</f>
        <v>1541201</v>
      </c>
      <c r="Q41" s="132">
        <f>'Chapter 4 Annex B2 - DA Goal 2'!Q9</f>
        <v>0</v>
      </c>
      <c r="R41" s="132">
        <f>'Chapter 4 Annex B2 - DA Goal 2'!S9</f>
        <v>0</v>
      </c>
      <c r="S41" s="132">
        <f>'Chapter 4 Annex B2 - DA Goal 2'!T9</f>
        <v>0</v>
      </c>
      <c r="T41" s="132">
        <f>'Chapter 4 Annex B2 - DA Goal 2'!R9</f>
        <v>0</v>
      </c>
      <c r="U41" s="132">
        <f>'Chapter 4 Annex B2 - DA Goal 2'!U9</f>
        <v>1541201</v>
      </c>
      <c r="V41" s="132">
        <f>'Chapter 4 Annex B2 - DA Goal 2'!V9</f>
        <v>14800</v>
      </c>
      <c r="W41" s="132">
        <f>'Chapter 4 Annex B2 - DA Goal 2'!W9</f>
        <v>0</v>
      </c>
      <c r="X41" s="132">
        <f>'Chapter 4 Annex B2 - DA Goal 2'!Y9</f>
        <v>0</v>
      </c>
      <c r="Y41" s="132">
        <f>'Chapter 4 Annex B2 - DA Goal 2'!Z9</f>
        <v>0</v>
      </c>
      <c r="Z41" s="132">
        <f>'Chapter 4 Annex B2 - DA Goal 2'!X9</f>
        <v>0</v>
      </c>
      <c r="AA41" s="132">
        <f>'Chapter 4 Annex B2 - DA Goal 2'!AA9</f>
        <v>14800</v>
      </c>
      <c r="AB41" s="132">
        <f>'Chapter 4 Annex B2 - DA Goal 2'!AB9</f>
        <v>8800</v>
      </c>
      <c r="AC41" s="132">
        <f>'Chapter 4 Annex B2 - DA Goal 2'!AC9</f>
        <v>0</v>
      </c>
      <c r="AD41" s="132">
        <f>'Chapter 4 Annex B2 - DA Goal 2'!AE9</f>
        <v>0</v>
      </c>
      <c r="AE41" s="132">
        <f>'Chapter 4 Annex B2 - DA Goal 2'!AF9</f>
        <v>0</v>
      </c>
      <c r="AF41" s="132">
        <f>'Chapter 4 Annex B2 - DA Goal 2'!AD9</f>
        <v>0</v>
      </c>
      <c r="AG41" s="132">
        <f>'Chapter 4 Annex B2 - DA Goal 2'!AG9</f>
        <v>8800</v>
      </c>
      <c r="AH41" s="132">
        <f>'Chapter 4 Annex B2 - DA Goal 2'!AH9</f>
        <v>1584794</v>
      </c>
      <c r="AI41" s="132">
        <f>'Chapter 4 Annex B2 - DA Goal 2'!AI9</f>
        <v>0</v>
      </c>
      <c r="AJ41" s="132">
        <f>'Chapter 4 Annex B2 - DA Goal 2'!AK9</f>
        <v>0</v>
      </c>
      <c r="AK41" s="132">
        <f>'Chapter 4 Annex B2 - DA Goal 2'!AL9</f>
        <v>0</v>
      </c>
      <c r="AL41" s="132">
        <f>'Chapter 4 Annex B2 - DA Goal 2'!AJ9</f>
        <v>0</v>
      </c>
      <c r="AM41" s="132">
        <f>'Chapter 4 Annex B2 - DA Goal 2'!AM9</f>
        <v>1584794</v>
      </c>
      <c r="AN41" s="132">
        <f>'Chapter 4 Annex B2 - DA Goal 2'!AN9</f>
        <v>0</v>
      </c>
      <c r="AO41" s="132">
        <f>'Chapter 4 Annex B2 - DA Goal 2'!AO9</f>
        <v>0</v>
      </c>
      <c r="AP41" s="132">
        <f>'Chapter 4 Annex B2 - DA Goal 2'!AQ9</f>
        <v>0</v>
      </c>
      <c r="AQ41" s="132">
        <f>'Chapter 4 Annex B2 - DA Goal 2'!AR9</f>
        <v>0</v>
      </c>
      <c r="AR41" s="132">
        <f>'Chapter 4 Annex B2 - DA Goal 2'!AP9</f>
        <v>0</v>
      </c>
      <c r="AS41" s="132">
        <f>'Chapter 4 Annex B2 - DA Goal 2'!AS9</f>
        <v>0</v>
      </c>
      <c r="AT41" s="132">
        <f>'Chapter 4 Annex B2 - DA Goal 2'!AT9</f>
        <v>1584794</v>
      </c>
      <c r="AU41" s="132">
        <f>'Chapter 4 Annex B2 - DA Goal 2'!AU9</f>
        <v>0</v>
      </c>
      <c r="AV41" s="132">
        <f>'Chapter 4 Annex B2 - DA Goal 2'!AW9</f>
        <v>0</v>
      </c>
      <c r="AW41" s="132">
        <f>'Chapter 4 Annex B2 - DA Goal 2'!AX9</f>
        <v>0</v>
      </c>
      <c r="AX41" s="132">
        <f>'Chapter 4 Annex B2 - DA Goal 2'!AV9</f>
        <v>0</v>
      </c>
      <c r="AY41" s="132">
        <f>'Chapter 4 Annex B2 - DA Goal 2'!AY9</f>
        <v>1584794</v>
      </c>
      <c r="AZ41" s="51"/>
    </row>
    <row r="42" spans="1:53">
      <c r="A42" s="32" t="s">
        <v>961</v>
      </c>
      <c r="B42" s="3" t="s">
        <v>100</v>
      </c>
      <c r="C42" s="3"/>
      <c r="D42" s="29"/>
      <c r="E42" s="29"/>
      <c r="F42" s="127"/>
      <c r="G42" s="127"/>
      <c r="H42" s="127"/>
      <c r="I42" s="3"/>
      <c r="J42" s="132">
        <f>'Chapter 4 Annex B2 - DA Goal 2'!J20</f>
        <v>0</v>
      </c>
      <c r="K42" s="132">
        <f>'Chapter 4 Annex B2 - DA Goal 2'!K20</f>
        <v>0</v>
      </c>
      <c r="L42" s="132">
        <f>'Chapter 4 Annex B2 - DA Goal 2'!M20</f>
        <v>0</v>
      </c>
      <c r="M42" s="132">
        <f>'Chapter 4 Annex B2 - DA Goal 2'!N20</f>
        <v>0</v>
      </c>
      <c r="N42" s="132">
        <f>'Chapter 4 Annex B2 - DA Goal 2'!L20</f>
        <v>0</v>
      </c>
      <c r="O42" s="132">
        <f>'Chapter 4 Annex B2 - DA Goal 2'!O20</f>
        <v>0</v>
      </c>
      <c r="P42" s="132">
        <f>'Chapter 4 Annex B2 - DA Goal 2'!P20</f>
        <v>0</v>
      </c>
      <c r="Q42" s="132">
        <f>'Chapter 4 Annex B2 - DA Goal 2'!Q20</f>
        <v>0</v>
      </c>
      <c r="R42" s="132">
        <f>'Chapter 4 Annex B2 - DA Goal 2'!S20</f>
        <v>0</v>
      </c>
      <c r="S42" s="132">
        <f>'Chapter 4 Annex B2 - DA Goal 2'!T20</f>
        <v>0</v>
      </c>
      <c r="T42" s="132">
        <f>'Chapter 4 Annex B2 - DA Goal 2'!R20</f>
        <v>0</v>
      </c>
      <c r="U42" s="132">
        <f>'Chapter 4 Annex B2 - DA Goal 2'!U20</f>
        <v>0</v>
      </c>
      <c r="V42" s="132">
        <f>'Chapter 4 Annex B2 - DA Goal 2'!V20</f>
        <v>0</v>
      </c>
      <c r="W42" s="132">
        <f>'Chapter 4 Annex B2 - DA Goal 2'!W20</f>
        <v>0</v>
      </c>
      <c r="X42" s="132">
        <f>'Chapter 4 Annex B2 - DA Goal 2'!Y20</f>
        <v>0</v>
      </c>
      <c r="Y42" s="132">
        <f>'Chapter 4 Annex B2 - DA Goal 2'!Z20</f>
        <v>0</v>
      </c>
      <c r="Z42" s="132">
        <f>'Chapter 4 Annex B2 - DA Goal 2'!X20</f>
        <v>0</v>
      </c>
      <c r="AA42" s="132">
        <f>'Chapter 4 Annex B2 - DA Goal 2'!AA20</f>
        <v>0</v>
      </c>
      <c r="AB42" s="132">
        <f>'Chapter 4 Annex B2 - DA Goal 2'!AB20</f>
        <v>0</v>
      </c>
      <c r="AC42" s="132">
        <f>'Chapter 4 Annex B2 - DA Goal 2'!AC20</f>
        <v>0</v>
      </c>
      <c r="AD42" s="132">
        <f>'Chapter 4 Annex B2 - DA Goal 2'!AE20</f>
        <v>0</v>
      </c>
      <c r="AE42" s="132">
        <f>'Chapter 4 Annex B2 - DA Goal 2'!AF20</f>
        <v>0</v>
      </c>
      <c r="AF42" s="132">
        <f>'Chapter 4 Annex B2 - DA Goal 2'!AD20</f>
        <v>0</v>
      </c>
      <c r="AG42" s="132">
        <f>'Chapter 4 Annex B2 - DA Goal 2'!AG20</f>
        <v>0</v>
      </c>
      <c r="AH42" s="132">
        <f>'Chapter 4 Annex B2 - DA Goal 2'!AH20</f>
        <v>0</v>
      </c>
      <c r="AI42" s="132">
        <f>'Chapter 4 Annex B2 - DA Goal 2'!AI20</f>
        <v>0</v>
      </c>
      <c r="AJ42" s="132">
        <f>'Chapter 4 Annex B2 - DA Goal 2'!AK20</f>
        <v>0</v>
      </c>
      <c r="AK42" s="132">
        <f>'Chapter 4 Annex B2 - DA Goal 2'!AL20</f>
        <v>0</v>
      </c>
      <c r="AL42" s="132">
        <f>'Chapter 4 Annex B2 - DA Goal 2'!AJ20</f>
        <v>0</v>
      </c>
      <c r="AM42" s="132">
        <f>'Chapter 4 Annex B2 - DA Goal 2'!AM20</f>
        <v>0</v>
      </c>
      <c r="AN42" s="132">
        <f>'Chapter 4 Annex B2 - DA Goal 2'!AN20</f>
        <v>0</v>
      </c>
      <c r="AO42" s="132">
        <f>'Chapter 4 Annex B2 - DA Goal 2'!AO20</f>
        <v>0</v>
      </c>
      <c r="AP42" s="132">
        <f>'Chapter 4 Annex B2 - DA Goal 2'!AQ20</f>
        <v>0</v>
      </c>
      <c r="AQ42" s="132">
        <f>'Chapter 4 Annex B2 - DA Goal 2'!AR20</f>
        <v>0</v>
      </c>
      <c r="AR42" s="132">
        <f>'Chapter 4 Annex B2 - DA Goal 2'!AP20</f>
        <v>0</v>
      </c>
      <c r="AS42" s="132">
        <f>'Chapter 4 Annex B2 - DA Goal 2'!AS20</f>
        <v>0</v>
      </c>
      <c r="AT42" s="132">
        <f>'Chapter 4 Annex B2 - DA Goal 2'!AT20</f>
        <v>0</v>
      </c>
      <c r="AU42" s="132">
        <f>'Chapter 4 Annex B2 - DA Goal 2'!AU20</f>
        <v>0</v>
      </c>
      <c r="AV42" s="132">
        <f>'Chapter 4 Annex B2 - DA Goal 2'!AW20</f>
        <v>0</v>
      </c>
      <c r="AW42" s="132">
        <f>'Chapter 4 Annex B2 - DA Goal 2'!AX20</f>
        <v>0</v>
      </c>
      <c r="AX42" s="132">
        <f>'Chapter 4 Annex B2 - DA Goal 2'!AV20</f>
        <v>0</v>
      </c>
      <c r="AY42" s="132">
        <f>'Chapter 4 Annex B2 - DA Goal 2'!AY20</f>
        <v>0</v>
      </c>
      <c r="AZ42" s="51"/>
    </row>
    <row r="43" spans="1:53" ht="25.5">
      <c r="A43" s="32" t="s">
        <v>962</v>
      </c>
      <c r="B43" s="3" t="s">
        <v>100</v>
      </c>
      <c r="C43" s="3"/>
      <c r="D43" s="29"/>
      <c r="E43" s="29"/>
      <c r="F43" s="127"/>
      <c r="G43" s="127"/>
      <c r="H43" s="127"/>
      <c r="I43" s="3"/>
      <c r="J43" s="132">
        <f>'Chapter 4 Annex B2 - DA Goal 2'!J22</f>
        <v>0</v>
      </c>
      <c r="K43" s="132">
        <f>'Chapter 4 Annex B2 - DA Goal 2'!K22</f>
        <v>0</v>
      </c>
      <c r="L43" s="132">
        <f>'Chapter 4 Annex B2 - DA Goal 2'!M22</f>
        <v>0</v>
      </c>
      <c r="M43" s="132">
        <f>'Chapter 4 Annex B2 - DA Goal 2'!N22</f>
        <v>0</v>
      </c>
      <c r="N43" s="132">
        <f>'Chapter 4 Annex B2 - DA Goal 2'!L22</f>
        <v>0</v>
      </c>
      <c r="O43" s="132">
        <f>'Chapter 4 Annex B2 - DA Goal 2'!O22</f>
        <v>0</v>
      </c>
      <c r="P43" s="132">
        <f>'Chapter 4 Annex B2 - DA Goal 2'!P22</f>
        <v>17223</v>
      </c>
      <c r="Q43" s="132">
        <f>'Chapter 4 Annex B2 - DA Goal 2'!Q22</f>
        <v>0</v>
      </c>
      <c r="R43" s="132">
        <f>'Chapter 4 Annex B2 - DA Goal 2'!S22</f>
        <v>0</v>
      </c>
      <c r="S43" s="132">
        <f>'Chapter 4 Annex B2 - DA Goal 2'!T22</f>
        <v>0</v>
      </c>
      <c r="T43" s="132">
        <f>'Chapter 4 Annex B2 - DA Goal 2'!R22</f>
        <v>0</v>
      </c>
      <c r="U43" s="132">
        <f>'Chapter 4 Annex B2 - DA Goal 2'!U22</f>
        <v>17223</v>
      </c>
      <c r="V43" s="132">
        <f>'Chapter 4 Annex B2 - DA Goal 2'!V22</f>
        <v>0</v>
      </c>
      <c r="W43" s="132">
        <f>'Chapter 4 Annex B2 - DA Goal 2'!W22</f>
        <v>0</v>
      </c>
      <c r="X43" s="132">
        <f>'Chapter 4 Annex B2 - DA Goal 2'!Y22</f>
        <v>0</v>
      </c>
      <c r="Y43" s="132">
        <f>'Chapter 4 Annex B2 - DA Goal 2'!Z22</f>
        <v>0</v>
      </c>
      <c r="Z43" s="132">
        <f>'Chapter 4 Annex B2 - DA Goal 2'!X22</f>
        <v>0</v>
      </c>
      <c r="AA43" s="132">
        <f>'Chapter 4 Annex B2 - DA Goal 2'!AA22</f>
        <v>0</v>
      </c>
      <c r="AB43" s="132">
        <f>'Chapter 4 Annex B2 - DA Goal 2'!AB22</f>
        <v>0</v>
      </c>
      <c r="AC43" s="132">
        <f>'Chapter 4 Annex B2 - DA Goal 2'!AC22</f>
        <v>0</v>
      </c>
      <c r="AD43" s="132">
        <f>'Chapter 4 Annex B2 - DA Goal 2'!AE22</f>
        <v>0</v>
      </c>
      <c r="AE43" s="132">
        <f>'Chapter 4 Annex B2 - DA Goal 2'!AF22</f>
        <v>0</v>
      </c>
      <c r="AF43" s="132">
        <f>'Chapter 4 Annex B2 - DA Goal 2'!AD22</f>
        <v>0</v>
      </c>
      <c r="AG43" s="132">
        <f>'Chapter 4 Annex B2 - DA Goal 2'!AG22</f>
        <v>0</v>
      </c>
      <c r="AH43" s="132">
        <f>'Chapter 4 Annex B2 - DA Goal 2'!AH22</f>
        <v>17223</v>
      </c>
      <c r="AI43" s="132">
        <f>'Chapter 4 Annex B2 - DA Goal 2'!AI22</f>
        <v>0</v>
      </c>
      <c r="AJ43" s="132">
        <f>'Chapter 4 Annex B2 - DA Goal 2'!AK22</f>
        <v>0</v>
      </c>
      <c r="AK43" s="132">
        <f>'Chapter 4 Annex B2 - DA Goal 2'!AL22</f>
        <v>0</v>
      </c>
      <c r="AL43" s="132">
        <f>'Chapter 4 Annex B2 - DA Goal 2'!AJ22</f>
        <v>0</v>
      </c>
      <c r="AM43" s="132">
        <f>'Chapter 4 Annex B2 - DA Goal 2'!AM22</f>
        <v>17223</v>
      </c>
      <c r="AN43" s="132">
        <f>'Chapter 4 Annex B2 - DA Goal 2'!AN22</f>
        <v>0</v>
      </c>
      <c r="AO43" s="132">
        <f>'Chapter 4 Annex B2 - DA Goal 2'!AO22</f>
        <v>0</v>
      </c>
      <c r="AP43" s="132">
        <f>'Chapter 4 Annex B2 - DA Goal 2'!AQ22</f>
        <v>0</v>
      </c>
      <c r="AQ43" s="132">
        <f>'Chapter 4 Annex B2 - DA Goal 2'!AR22</f>
        <v>0</v>
      </c>
      <c r="AR43" s="132">
        <f>'Chapter 4 Annex B2 - DA Goal 2'!AP22</f>
        <v>0</v>
      </c>
      <c r="AS43" s="132">
        <f>'Chapter 4 Annex B2 - DA Goal 2'!AS22</f>
        <v>0</v>
      </c>
      <c r="AT43" s="132">
        <f>'Chapter 4 Annex B2 - DA Goal 2'!AT22</f>
        <v>17223</v>
      </c>
      <c r="AU43" s="132">
        <f>'Chapter 4 Annex B2 - DA Goal 2'!AU22</f>
        <v>0</v>
      </c>
      <c r="AV43" s="132">
        <f>'Chapter 4 Annex B2 - DA Goal 2'!AW22</f>
        <v>0</v>
      </c>
      <c r="AW43" s="132">
        <f>'Chapter 4 Annex B2 - DA Goal 2'!AX22</f>
        <v>0</v>
      </c>
      <c r="AX43" s="132">
        <f>'Chapter 4 Annex B2 - DA Goal 2'!AV22</f>
        <v>0</v>
      </c>
      <c r="AY43" s="132">
        <f>'Chapter 4 Annex B2 - DA Goal 2'!AY22</f>
        <v>17223</v>
      </c>
      <c r="AZ43" s="51"/>
    </row>
    <row r="44" spans="1:53">
      <c r="A44" s="32" t="s">
        <v>890</v>
      </c>
      <c r="B44" s="3" t="s">
        <v>100</v>
      </c>
      <c r="C44" s="3"/>
      <c r="D44" s="29"/>
      <c r="E44" s="29"/>
      <c r="F44" s="127"/>
      <c r="G44" s="127"/>
      <c r="H44" s="127"/>
      <c r="I44" s="3"/>
      <c r="J44" s="132">
        <f>'Chapter 4 Annex B2 - DA Goal 2'!J24</f>
        <v>927200</v>
      </c>
      <c r="K44" s="132">
        <f>'Chapter 4 Annex B2 - DA Goal 2'!K24</f>
        <v>0</v>
      </c>
      <c r="L44" s="132">
        <f>'Chapter 4 Annex B2 - DA Goal 2'!M24</f>
        <v>0</v>
      </c>
      <c r="M44" s="132">
        <f>'Chapter 4 Annex B2 - DA Goal 2'!N24</f>
        <v>0</v>
      </c>
      <c r="N44" s="132">
        <f>'Chapter 4 Annex B2 - DA Goal 2'!L24</f>
        <v>0</v>
      </c>
      <c r="O44" s="132">
        <f>'Chapter 4 Annex B2 - DA Goal 2'!O24</f>
        <v>927200</v>
      </c>
      <c r="P44" s="132">
        <f>'Chapter 4 Annex B2 - DA Goal 2'!P24</f>
        <v>0</v>
      </c>
      <c r="Q44" s="132">
        <f>'Chapter 4 Annex B2 - DA Goal 2'!Q24</f>
        <v>0</v>
      </c>
      <c r="R44" s="132">
        <f>'Chapter 4 Annex B2 - DA Goal 2'!S24</f>
        <v>0</v>
      </c>
      <c r="S44" s="132">
        <f>'Chapter 4 Annex B2 - DA Goal 2'!T24</f>
        <v>0</v>
      </c>
      <c r="T44" s="132">
        <f>'Chapter 4 Annex B2 - DA Goal 2'!R24</f>
        <v>0</v>
      </c>
      <c r="U44" s="132">
        <f>'Chapter 4 Annex B2 - DA Goal 2'!U24</f>
        <v>0</v>
      </c>
      <c r="V44" s="132">
        <f>'Chapter 4 Annex B2 - DA Goal 2'!V24</f>
        <v>1132604.32</v>
      </c>
      <c r="W44" s="132">
        <f>'Chapter 4 Annex B2 - DA Goal 2'!W24</f>
        <v>0</v>
      </c>
      <c r="X44" s="132">
        <f>'Chapter 4 Annex B2 - DA Goal 2'!Y24</f>
        <v>0</v>
      </c>
      <c r="Y44" s="132">
        <f>'Chapter 4 Annex B2 - DA Goal 2'!Z24</f>
        <v>0</v>
      </c>
      <c r="Z44" s="132">
        <f>'Chapter 4 Annex B2 - DA Goal 2'!X24</f>
        <v>0</v>
      </c>
      <c r="AA44" s="132">
        <f>'Chapter 4 Annex B2 - DA Goal 2'!AA24</f>
        <v>1132604.32</v>
      </c>
      <c r="AB44" s="132">
        <f>'Chapter 4 Annex B2 - DA Goal 2'!AB24</f>
        <v>1132604.32</v>
      </c>
      <c r="AC44" s="132">
        <f>'Chapter 4 Annex B2 - DA Goal 2'!AC24</f>
        <v>0</v>
      </c>
      <c r="AD44" s="132">
        <f>'Chapter 4 Annex B2 - DA Goal 2'!AE24</f>
        <v>0</v>
      </c>
      <c r="AE44" s="132">
        <f>'Chapter 4 Annex B2 - DA Goal 2'!AF24</f>
        <v>0</v>
      </c>
      <c r="AF44" s="132">
        <f>'Chapter 4 Annex B2 - DA Goal 2'!AD24</f>
        <v>0</v>
      </c>
      <c r="AG44" s="132">
        <f>'Chapter 4 Annex B2 - DA Goal 2'!AG24</f>
        <v>1132604.32</v>
      </c>
      <c r="AH44" s="132">
        <f>'Chapter 4 Annex B2 - DA Goal 2'!AH24</f>
        <v>3192408.64</v>
      </c>
      <c r="AI44" s="132">
        <f>'Chapter 4 Annex B2 - DA Goal 2'!AI24</f>
        <v>0</v>
      </c>
      <c r="AJ44" s="132">
        <f>'Chapter 4 Annex B2 - DA Goal 2'!AK24</f>
        <v>0</v>
      </c>
      <c r="AK44" s="132">
        <f>'Chapter 4 Annex B2 - DA Goal 2'!AL24</f>
        <v>0</v>
      </c>
      <c r="AL44" s="132">
        <f>'Chapter 4 Annex B2 - DA Goal 2'!AJ24</f>
        <v>0</v>
      </c>
      <c r="AM44" s="132">
        <f>'Chapter 4 Annex B2 - DA Goal 2'!AM24</f>
        <v>3192408.64</v>
      </c>
      <c r="AN44" s="132">
        <f>'Chapter 4 Annex B2 - DA Goal 2'!AN24</f>
        <v>0</v>
      </c>
      <c r="AO44" s="132">
        <f>'Chapter 4 Annex B2 - DA Goal 2'!AO24</f>
        <v>0</v>
      </c>
      <c r="AP44" s="132">
        <f>'Chapter 4 Annex B2 - DA Goal 2'!AQ24</f>
        <v>0</v>
      </c>
      <c r="AQ44" s="132">
        <f>'Chapter 4 Annex B2 - DA Goal 2'!AR24</f>
        <v>0</v>
      </c>
      <c r="AR44" s="132">
        <f>'Chapter 4 Annex B2 - DA Goal 2'!AP24</f>
        <v>0</v>
      </c>
      <c r="AS44" s="132">
        <f>'Chapter 4 Annex B2 - DA Goal 2'!AS24</f>
        <v>0</v>
      </c>
      <c r="AT44" s="132">
        <f>'Chapter 4 Annex B2 - DA Goal 2'!AT24</f>
        <v>3192408.64</v>
      </c>
      <c r="AU44" s="132">
        <f>'Chapter 4 Annex B2 - DA Goal 2'!AU24</f>
        <v>0</v>
      </c>
      <c r="AV44" s="132">
        <f>'Chapter 4 Annex B2 - DA Goal 2'!AW24</f>
        <v>0</v>
      </c>
      <c r="AW44" s="132">
        <f>'Chapter 4 Annex B2 - DA Goal 2'!AX24</f>
        <v>0</v>
      </c>
      <c r="AX44" s="132">
        <f>'Chapter 4 Annex B2 - DA Goal 2'!AV24</f>
        <v>0</v>
      </c>
      <c r="AY44" s="132">
        <f>'Chapter 4 Annex B2 - DA Goal 2'!AY24</f>
        <v>3192408.64</v>
      </c>
      <c r="AZ44" s="51"/>
    </row>
    <row r="45" spans="1:53">
      <c r="A45" s="5" t="s">
        <v>338</v>
      </c>
      <c r="B45" s="3"/>
      <c r="C45" s="3"/>
      <c r="D45" s="29"/>
      <c r="E45" s="29"/>
      <c r="F45" s="127"/>
      <c r="G45" s="127"/>
      <c r="H45" s="127"/>
      <c r="I45" s="3"/>
      <c r="J45" s="132">
        <f>SUM(J41:J44)</f>
        <v>947193</v>
      </c>
      <c r="K45" s="132">
        <f t="shared" ref="K45:AY45" si="11">SUM(K41:K44)</f>
        <v>0</v>
      </c>
      <c r="L45" s="132">
        <f t="shared" si="11"/>
        <v>0</v>
      </c>
      <c r="M45" s="132">
        <f t="shared" si="11"/>
        <v>0</v>
      </c>
      <c r="N45" s="132">
        <f t="shared" si="11"/>
        <v>0</v>
      </c>
      <c r="O45" s="132">
        <f t="shared" si="11"/>
        <v>947193</v>
      </c>
      <c r="P45" s="132">
        <f t="shared" si="11"/>
        <v>1558424</v>
      </c>
      <c r="Q45" s="132">
        <f t="shared" si="11"/>
        <v>0</v>
      </c>
      <c r="R45" s="132">
        <f t="shared" si="11"/>
        <v>0</v>
      </c>
      <c r="S45" s="132">
        <f t="shared" si="11"/>
        <v>0</v>
      </c>
      <c r="T45" s="132">
        <f t="shared" si="11"/>
        <v>0</v>
      </c>
      <c r="U45" s="132">
        <f t="shared" si="11"/>
        <v>1558424</v>
      </c>
      <c r="V45" s="132">
        <f t="shared" si="11"/>
        <v>1147404.32</v>
      </c>
      <c r="W45" s="132">
        <f t="shared" si="11"/>
        <v>0</v>
      </c>
      <c r="X45" s="132">
        <f t="shared" si="11"/>
        <v>0</v>
      </c>
      <c r="Y45" s="132">
        <f t="shared" si="11"/>
        <v>0</v>
      </c>
      <c r="Z45" s="132">
        <f t="shared" si="11"/>
        <v>0</v>
      </c>
      <c r="AA45" s="132">
        <f t="shared" si="11"/>
        <v>1147404.32</v>
      </c>
      <c r="AB45" s="132">
        <f t="shared" si="11"/>
        <v>1141404.32</v>
      </c>
      <c r="AC45" s="132">
        <f t="shared" si="11"/>
        <v>0</v>
      </c>
      <c r="AD45" s="132">
        <f t="shared" si="11"/>
        <v>0</v>
      </c>
      <c r="AE45" s="132">
        <f t="shared" si="11"/>
        <v>0</v>
      </c>
      <c r="AF45" s="132">
        <f t="shared" si="11"/>
        <v>0</v>
      </c>
      <c r="AG45" s="132">
        <f t="shared" si="11"/>
        <v>1141404.32</v>
      </c>
      <c r="AH45" s="132">
        <f t="shared" si="11"/>
        <v>4794425.6400000006</v>
      </c>
      <c r="AI45" s="132">
        <f t="shared" si="11"/>
        <v>0</v>
      </c>
      <c r="AJ45" s="132">
        <f t="shared" si="11"/>
        <v>0</v>
      </c>
      <c r="AK45" s="132">
        <f t="shared" si="11"/>
        <v>0</v>
      </c>
      <c r="AL45" s="132">
        <f t="shared" si="11"/>
        <v>0</v>
      </c>
      <c r="AM45" s="132">
        <f t="shared" si="11"/>
        <v>4794425.6400000006</v>
      </c>
      <c r="AN45" s="132">
        <f t="shared" si="11"/>
        <v>0</v>
      </c>
      <c r="AO45" s="132">
        <f t="shared" si="11"/>
        <v>0</v>
      </c>
      <c r="AP45" s="132">
        <f t="shared" si="11"/>
        <v>0</v>
      </c>
      <c r="AQ45" s="132">
        <f t="shared" si="11"/>
        <v>0</v>
      </c>
      <c r="AR45" s="132">
        <f t="shared" si="11"/>
        <v>0</v>
      </c>
      <c r="AS45" s="132">
        <f t="shared" si="11"/>
        <v>0</v>
      </c>
      <c r="AT45" s="132">
        <f t="shared" si="11"/>
        <v>4794425.6400000006</v>
      </c>
      <c r="AU45" s="132">
        <f t="shared" si="11"/>
        <v>0</v>
      </c>
      <c r="AV45" s="132">
        <f t="shared" si="11"/>
        <v>0</v>
      </c>
      <c r="AW45" s="132">
        <f t="shared" si="11"/>
        <v>0</v>
      </c>
      <c r="AX45" s="132">
        <f t="shared" si="11"/>
        <v>0</v>
      </c>
      <c r="AY45" s="132">
        <f t="shared" si="11"/>
        <v>4794425.6400000006</v>
      </c>
      <c r="AZ45" s="51"/>
    </row>
    <row r="46" spans="1:53" ht="38.25">
      <c r="A46" s="5" t="s">
        <v>339</v>
      </c>
      <c r="B46" s="3"/>
      <c r="C46" s="3"/>
      <c r="D46" s="29"/>
      <c r="E46" s="29"/>
      <c r="F46" s="127"/>
      <c r="G46" s="127"/>
      <c r="H46" s="127"/>
      <c r="I46" s="3"/>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51"/>
    </row>
    <row r="47" spans="1:53" ht="25.5">
      <c r="A47" s="3" t="s">
        <v>84</v>
      </c>
      <c r="B47" s="3"/>
      <c r="C47" s="3"/>
      <c r="D47" s="29"/>
      <c r="E47" s="29"/>
      <c r="F47" s="127"/>
      <c r="G47" s="127"/>
      <c r="H47" s="127"/>
      <c r="I47" s="3"/>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51"/>
    </row>
    <row r="48" spans="1:53">
      <c r="A48" s="32" t="s">
        <v>950</v>
      </c>
      <c r="B48" s="3" t="s">
        <v>100</v>
      </c>
      <c r="C48" s="3"/>
      <c r="D48" s="29"/>
      <c r="E48" s="29"/>
      <c r="F48" s="127"/>
      <c r="G48" s="127"/>
      <c r="H48" s="127"/>
      <c r="I48" s="3"/>
      <c r="J48" s="130">
        <f>'Chapter 4 Annex B2 - DA Goal1&amp;2'!J9</f>
        <v>410575.65895999997</v>
      </c>
      <c r="K48" s="130">
        <f>'Chapter 4 Annex B2 - DA Goal1&amp;2'!K9</f>
        <v>0</v>
      </c>
      <c r="L48" s="130">
        <f>'Chapter 4 Annex B2 - DA Goal1&amp;2'!M9</f>
        <v>0</v>
      </c>
      <c r="M48" s="130">
        <f>'Chapter 4 Annex B2 - DA Goal1&amp;2'!N9</f>
        <v>0</v>
      </c>
      <c r="N48" s="130">
        <f>'Chapter 4 Annex B2 - DA Goal1&amp;2'!L9</f>
        <v>0</v>
      </c>
      <c r="O48" s="130">
        <f>'Chapter 4 Annex B2 - DA Goal1&amp;2'!O9</f>
        <v>410575.65895999997</v>
      </c>
      <c r="P48" s="130">
        <f>'Chapter 4 Annex B2 - DA Goal1&amp;2'!P9</f>
        <v>616751.30000000005</v>
      </c>
      <c r="Q48" s="130">
        <f>'Chapter 4 Annex B2 - DA Goal1&amp;2'!Q9</f>
        <v>0</v>
      </c>
      <c r="R48" s="130">
        <f>'Chapter 4 Annex B2 - DA Goal1&amp;2'!S9</f>
        <v>0</v>
      </c>
      <c r="S48" s="130">
        <f>'Chapter 4 Annex B2 - DA Goal1&amp;2'!T9</f>
        <v>0</v>
      </c>
      <c r="T48" s="130">
        <f>'Chapter 4 Annex B2 - DA Goal1&amp;2'!R9</f>
        <v>0</v>
      </c>
      <c r="U48" s="130">
        <f>'Chapter 4 Annex B2 - DA Goal1&amp;2'!U9</f>
        <v>616751.30000000005</v>
      </c>
      <c r="V48" s="130">
        <f>'Chapter 4 Annex B2 - DA Goal1&amp;2'!V9</f>
        <v>533800.1</v>
      </c>
      <c r="W48" s="130">
        <f>'Chapter 4 Annex B2 - DA Goal1&amp;2'!W9</f>
        <v>0</v>
      </c>
      <c r="X48" s="130">
        <f>'Chapter 4 Annex B2 - DA Goal1&amp;2'!Y9</f>
        <v>0</v>
      </c>
      <c r="Y48" s="130">
        <f>'Chapter 4 Annex B2 - DA Goal1&amp;2'!Z9</f>
        <v>0</v>
      </c>
      <c r="Z48" s="130">
        <f>'Chapter 4 Annex B2 - DA Goal1&amp;2'!X9</f>
        <v>0</v>
      </c>
      <c r="AA48" s="130">
        <f>'Chapter 4 Annex B2 - DA Goal1&amp;2'!AA9</f>
        <v>533800.1</v>
      </c>
      <c r="AB48" s="130">
        <f>'Chapter 4 Annex B2 - DA Goal1&amp;2'!AB9</f>
        <v>577730.1</v>
      </c>
      <c r="AC48" s="130">
        <f>'Chapter 4 Annex B2 - DA Goal1&amp;2'!AC9</f>
        <v>0</v>
      </c>
      <c r="AD48" s="130">
        <f>'Chapter 4 Annex B2 - DA Goal1&amp;2'!AE9</f>
        <v>0</v>
      </c>
      <c r="AE48" s="130">
        <f>'Chapter 4 Annex B2 - DA Goal1&amp;2'!AF9</f>
        <v>0</v>
      </c>
      <c r="AF48" s="130">
        <f>'Chapter 4 Annex B2 - DA Goal1&amp;2'!AD9</f>
        <v>0</v>
      </c>
      <c r="AG48" s="130">
        <f>'Chapter 4 Annex B2 - DA Goal1&amp;2'!AG9</f>
        <v>577730.1</v>
      </c>
      <c r="AH48" s="130">
        <f>'Chapter 4 Annex B2 - DA Goal1&amp;2'!AH9</f>
        <v>2138857.1589599997</v>
      </c>
      <c r="AI48" s="130">
        <f>'Chapter 4 Annex B2 - DA Goal1&amp;2'!AI9</f>
        <v>0</v>
      </c>
      <c r="AJ48" s="130">
        <f>'Chapter 4 Annex B2 - DA Goal1&amp;2'!AK9</f>
        <v>0</v>
      </c>
      <c r="AK48" s="130">
        <f>'Chapter 4 Annex B2 - DA Goal1&amp;2'!AL9</f>
        <v>0</v>
      </c>
      <c r="AL48" s="130">
        <f>'Chapter 4 Annex B2 - DA Goal1&amp;2'!AJ9</f>
        <v>0</v>
      </c>
      <c r="AM48" s="130">
        <f>'Chapter 4 Annex B2 - DA Goal1&amp;2'!AM9</f>
        <v>2138857.1589599997</v>
      </c>
      <c r="AN48" s="130">
        <f>'Chapter 4 Annex B2 - DA Goal1&amp;2'!AN9</f>
        <v>0</v>
      </c>
      <c r="AO48" s="130">
        <f>'Chapter 4 Annex B2 - DA Goal1&amp;2'!AO9</f>
        <v>0</v>
      </c>
      <c r="AP48" s="130">
        <f>'Chapter 4 Annex B2 - DA Goal1&amp;2'!AQ9</f>
        <v>0</v>
      </c>
      <c r="AQ48" s="130">
        <f>'Chapter 4 Annex B2 - DA Goal1&amp;2'!AR9</f>
        <v>0</v>
      </c>
      <c r="AR48" s="130">
        <f>'Chapter 4 Annex B2 - DA Goal1&amp;2'!AP9</f>
        <v>0</v>
      </c>
      <c r="AS48" s="130">
        <f>'Chapter 4 Annex B2 - DA Goal1&amp;2'!AS9</f>
        <v>0</v>
      </c>
      <c r="AT48" s="130">
        <f>'Chapter 4 Annex B2 - DA Goal1&amp;2'!AT9</f>
        <v>2138857.1589599997</v>
      </c>
      <c r="AU48" s="130">
        <f>'Chapter 4 Annex B2 - DA Goal1&amp;2'!AU9</f>
        <v>0</v>
      </c>
      <c r="AV48" s="130">
        <f>'Chapter 4 Annex B2 - DA Goal1&amp;2'!AW9</f>
        <v>0</v>
      </c>
      <c r="AW48" s="130">
        <f>'Chapter 4 Annex B2 - DA Goal1&amp;2'!AX9</f>
        <v>0</v>
      </c>
      <c r="AX48" s="130">
        <f>'Chapter 4 Annex B2 - DA Goal1&amp;2'!AV9</f>
        <v>0</v>
      </c>
      <c r="AY48" s="130">
        <f>'Chapter 4 Annex B2 - DA Goal1&amp;2'!AY9</f>
        <v>2138857.1589599997</v>
      </c>
      <c r="AZ48" s="51"/>
      <c r="BA48" s="47"/>
    </row>
    <row r="49" spans="1:53">
      <c r="A49" s="32" t="s">
        <v>963</v>
      </c>
      <c r="B49" s="3" t="s">
        <v>100</v>
      </c>
      <c r="C49" s="3"/>
      <c r="D49" s="29"/>
      <c r="E49" s="29"/>
      <c r="F49" s="127"/>
      <c r="G49" s="127"/>
      <c r="H49" s="127"/>
      <c r="I49" s="3"/>
      <c r="J49" s="130">
        <f>'Chapter 4 Annex B2 - DA Goal1&amp;2'!J20</f>
        <v>7550363.0459099989</v>
      </c>
      <c r="K49" s="130">
        <f>'Chapter 4 Annex B2 - DA Goal1&amp;2'!K20</f>
        <v>939750</v>
      </c>
      <c r="L49" s="130">
        <f>'Chapter 4 Annex B2 - DA Goal1&amp;2'!M20</f>
        <v>645000</v>
      </c>
      <c r="M49" s="130">
        <f>'Chapter 4 Annex B2 - DA Goal1&amp;2'!N20</f>
        <v>0</v>
      </c>
      <c r="N49" s="130">
        <f>'Chapter 4 Annex B2 - DA Goal1&amp;2'!L20</f>
        <v>0</v>
      </c>
      <c r="O49" s="130">
        <f>'Chapter 4 Annex B2 - DA Goal1&amp;2'!O20</f>
        <v>9135113.0459099989</v>
      </c>
      <c r="P49" s="130">
        <f>'Chapter 4 Annex B2 - DA Goal1&amp;2'!P20</f>
        <v>10675350.158100002</v>
      </c>
      <c r="Q49" s="130">
        <f>'Chapter 4 Annex B2 - DA Goal1&amp;2'!Q20</f>
        <v>939750</v>
      </c>
      <c r="R49" s="130">
        <f>'Chapter 4 Annex B2 - DA Goal1&amp;2'!S20</f>
        <v>720000</v>
      </c>
      <c r="S49" s="130">
        <f>'Chapter 4 Annex B2 - DA Goal1&amp;2'!T20</f>
        <v>0</v>
      </c>
      <c r="T49" s="130">
        <f>'Chapter 4 Annex B2 - DA Goal1&amp;2'!R20</f>
        <v>0</v>
      </c>
      <c r="U49" s="130">
        <f>'Chapter 4 Annex B2 - DA Goal1&amp;2'!U20</f>
        <v>12335100.1581</v>
      </c>
      <c r="V49" s="130">
        <f>'Chapter 4 Annex B2 - DA Goal1&amp;2'!V20</f>
        <v>11681916.26554</v>
      </c>
      <c r="W49" s="130">
        <f>'Chapter 4 Annex B2 - DA Goal1&amp;2'!W20</f>
        <v>1450000</v>
      </c>
      <c r="X49" s="130">
        <f>'Chapter 4 Annex B2 - DA Goal1&amp;2'!Y20</f>
        <v>780000</v>
      </c>
      <c r="Y49" s="130">
        <f>'Chapter 4 Annex B2 - DA Goal1&amp;2'!Z20</f>
        <v>0</v>
      </c>
      <c r="Z49" s="130">
        <f>'Chapter 4 Annex B2 - DA Goal1&amp;2'!X20</f>
        <v>0</v>
      </c>
      <c r="AA49" s="130">
        <f>'Chapter 4 Annex B2 - DA Goal1&amp;2'!AA20</f>
        <v>13911916.26554</v>
      </c>
      <c r="AB49" s="130">
        <f>'Chapter 4 Annex B2 - DA Goal1&amp;2'!AB20</f>
        <v>12743812.455929998</v>
      </c>
      <c r="AC49" s="130">
        <f>'Chapter 4 Annex B2 - DA Goal1&amp;2'!AC20</f>
        <v>1375000</v>
      </c>
      <c r="AD49" s="130">
        <f>'Chapter 4 Annex B2 - DA Goal1&amp;2'!AE20</f>
        <v>825000</v>
      </c>
      <c r="AE49" s="130">
        <f>'Chapter 4 Annex B2 - DA Goal1&amp;2'!AF20</f>
        <v>0</v>
      </c>
      <c r="AF49" s="130">
        <f>'Chapter 4 Annex B2 - DA Goal1&amp;2'!AD20</f>
        <v>0</v>
      </c>
      <c r="AG49" s="130">
        <f>'Chapter 4 Annex B2 - DA Goal1&amp;2'!AG20</f>
        <v>14943812.455929998</v>
      </c>
      <c r="AH49" s="130">
        <f>'Chapter 4 Annex B2 - DA Goal1&amp;2'!AH20</f>
        <v>42651441.925479993</v>
      </c>
      <c r="AI49" s="130">
        <f>'Chapter 4 Annex B2 - DA Goal1&amp;2'!AI20</f>
        <v>4704500</v>
      </c>
      <c r="AJ49" s="130">
        <f>'Chapter 4 Annex B2 - DA Goal1&amp;2'!AK20</f>
        <v>2970000</v>
      </c>
      <c r="AK49" s="130">
        <f>'Chapter 4 Annex B2 - DA Goal1&amp;2'!AL20</f>
        <v>0</v>
      </c>
      <c r="AL49" s="130">
        <f>'Chapter 4 Annex B2 - DA Goal1&amp;2'!AJ20</f>
        <v>0</v>
      </c>
      <c r="AM49" s="130">
        <f>'Chapter 4 Annex B2 - DA Goal1&amp;2'!AM20</f>
        <v>50325941.925479993</v>
      </c>
      <c r="AN49" s="130">
        <f>'Chapter 4 Annex B2 - DA Goal1&amp;2'!AN20</f>
        <v>0</v>
      </c>
      <c r="AO49" s="130">
        <f>'Chapter 4 Annex B2 - DA Goal1&amp;2'!AO20</f>
        <v>0</v>
      </c>
      <c r="AP49" s="130">
        <f>'Chapter 4 Annex B2 - DA Goal1&amp;2'!AQ20</f>
        <v>0</v>
      </c>
      <c r="AQ49" s="130">
        <f>'Chapter 4 Annex B2 - DA Goal1&amp;2'!AR20</f>
        <v>0</v>
      </c>
      <c r="AR49" s="130">
        <f>'Chapter 4 Annex B2 - DA Goal1&amp;2'!AP20</f>
        <v>0</v>
      </c>
      <c r="AS49" s="130">
        <f>'Chapter 4 Annex B2 - DA Goal1&amp;2'!AS20</f>
        <v>0</v>
      </c>
      <c r="AT49" s="130">
        <f>'Chapter 4 Annex B2 - DA Goal1&amp;2'!AT20</f>
        <v>42651441.925479993</v>
      </c>
      <c r="AU49" s="130">
        <f>'Chapter 4 Annex B2 - DA Goal1&amp;2'!AU20</f>
        <v>4704500</v>
      </c>
      <c r="AV49" s="130">
        <f>'Chapter 4 Annex B2 - DA Goal1&amp;2'!AW20</f>
        <v>2970000</v>
      </c>
      <c r="AW49" s="130">
        <f>'Chapter 4 Annex B2 - DA Goal1&amp;2'!AX20</f>
        <v>0</v>
      </c>
      <c r="AX49" s="130">
        <f>'Chapter 4 Annex B2 - DA Goal1&amp;2'!AV20</f>
        <v>0</v>
      </c>
      <c r="AY49" s="130">
        <f>'Chapter 4 Annex B2 - DA Goal1&amp;2'!AY20</f>
        <v>50325941.925479993</v>
      </c>
      <c r="AZ49" s="51"/>
      <c r="BA49" s="47"/>
    </row>
    <row r="50" spans="1:53">
      <c r="A50" s="32" t="s">
        <v>952</v>
      </c>
      <c r="B50" s="3" t="s">
        <v>100</v>
      </c>
      <c r="C50" s="3"/>
      <c r="D50" s="29"/>
      <c r="E50" s="29"/>
      <c r="F50" s="127"/>
      <c r="G50" s="127"/>
      <c r="H50" s="127"/>
      <c r="I50" s="3"/>
      <c r="J50" s="130">
        <f>'Chapter 4 Annex B2 - DA Goal1&amp;2'!J55</f>
        <v>0</v>
      </c>
      <c r="K50" s="130">
        <f>'Chapter 4 Annex B2 - DA Goal1&amp;2'!K55</f>
        <v>0</v>
      </c>
      <c r="L50" s="130">
        <f>'Chapter 4 Annex B2 - DA Goal1&amp;2'!L55</f>
        <v>0</v>
      </c>
      <c r="M50" s="130">
        <f>'Chapter 4 Annex B2 - DA Goal1&amp;2'!M55</f>
        <v>0</v>
      </c>
      <c r="N50" s="130">
        <f>'Chapter 4 Annex B2 - DA Goal1&amp;2'!N55</f>
        <v>0</v>
      </c>
      <c r="O50" s="130">
        <f>'Chapter 4 Annex B2 - DA Goal1&amp;2'!O55</f>
        <v>0</v>
      </c>
      <c r="P50" s="130">
        <f>'Chapter 4 Annex B2 - DA Goal1&amp;2'!P55</f>
        <v>0</v>
      </c>
      <c r="Q50" s="130">
        <f>'Chapter 4 Annex B2 - DA Goal1&amp;2'!Q55</f>
        <v>0</v>
      </c>
      <c r="R50" s="130">
        <f>'Chapter 4 Annex B2 - DA Goal1&amp;2'!R55</f>
        <v>0</v>
      </c>
      <c r="S50" s="130">
        <f>'Chapter 4 Annex B2 - DA Goal1&amp;2'!S55</f>
        <v>0</v>
      </c>
      <c r="T50" s="130">
        <f>'Chapter 4 Annex B2 - DA Goal1&amp;2'!T55</f>
        <v>0</v>
      </c>
      <c r="U50" s="130">
        <f>'Chapter 4 Annex B2 - DA Goal1&amp;2'!U55</f>
        <v>0</v>
      </c>
      <c r="V50" s="130">
        <f>'Chapter 4 Annex B2 - DA Goal1&amp;2'!V55</f>
        <v>0</v>
      </c>
      <c r="W50" s="130">
        <f>'Chapter 4 Annex B2 - DA Goal1&amp;2'!W55</f>
        <v>0</v>
      </c>
      <c r="X50" s="130">
        <f>'Chapter 4 Annex B2 - DA Goal1&amp;2'!X55</f>
        <v>0</v>
      </c>
      <c r="Y50" s="130">
        <f>'Chapter 4 Annex B2 - DA Goal1&amp;2'!Y55</f>
        <v>0</v>
      </c>
      <c r="Z50" s="130">
        <f>'Chapter 4 Annex B2 - DA Goal1&amp;2'!Z55</f>
        <v>0</v>
      </c>
      <c r="AA50" s="130">
        <f>'Chapter 4 Annex B2 - DA Goal1&amp;2'!AA55</f>
        <v>0</v>
      </c>
      <c r="AB50" s="130">
        <f>'Chapter 4 Annex B2 - DA Goal1&amp;2'!AB55</f>
        <v>0</v>
      </c>
      <c r="AC50" s="130">
        <f>'Chapter 4 Annex B2 - DA Goal1&amp;2'!AC55</f>
        <v>0</v>
      </c>
      <c r="AD50" s="130">
        <f>'Chapter 4 Annex B2 - DA Goal1&amp;2'!AD55</f>
        <v>0</v>
      </c>
      <c r="AE50" s="130">
        <f>'Chapter 4 Annex B2 - DA Goal1&amp;2'!AE55</f>
        <v>0</v>
      </c>
      <c r="AF50" s="130">
        <f>'Chapter 4 Annex B2 - DA Goal1&amp;2'!AF55</f>
        <v>0</v>
      </c>
      <c r="AG50" s="130">
        <f>'Chapter 4 Annex B2 - DA Goal1&amp;2'!AG55</f>
        <v>0</v>
      </c>
      <c r="AH50" s="130">
        <f>'Chapter 4 Annex B2 - DA Goal1&amp;2'!AH55</f>
        <v>0</v>
      </c>
      <c r="AI50" s="130">
        <f>'Chapter 4 Annex B2 - DA Goal1&amp;2'!AI55</f>
        <v>0</v>
      </c>
      <c r="AJ50" s="130">
        <f>'Chapter 4 Annex B2 - DA Goal1&amp;2'!AJ55</f>
        <v>0</v>
      </c>
      <c r="AK50" s="130">
        <f>'Chapter 4 Annex B2 - DA Goal1&amp;2'!AK55</f>
        <v>0</v>
      </c>
      <c r="AL50" s="130">
        <f>'Chapter 4 Annex B2 - DA Goal1&amp;2'!AL55</f>
        <v>0</v>
      </c>
      <c r="AM50" s="130">
        <f>'Chapter 4 Annex B2 - DA Goal1&amp;2'!AM55</f>
        <v>0</v>
      </c>
      <c r="AN50" s="130">
        <f>'Chapter 4 Annex B2 - DA Goal1&amp;2'!AN55</f>
        <v>0</v>
      </c>
      <c r="AO50" s="130">
        <f>'Chapter 4 Annex B2 - DA Goal1&amp;2'!AO55</f>
        <v>0</v>
      </c>
      <c r="AP50" s="130">
        <f>'Chapter 4 Annex B2 - DA Goal1&amp;2'!AP55</f>
        <v>0</v>
      </c>
      <c r="AQ50" s="130">
        <f>'Chapter 4 Annex B2 - DA Goal1&amp;2'!AQ55</f>
        <v>0</v>
      </c>
      <c r="AR50" s="130">
        <f>'Chapter 4 Annex B2 - DA Goal1&amp;2'!AR55</f>
        <v>0</v>
      </c>
      <c r="AS50" s="130">
        <f>'Chapter 4 Annex B2 - DA Goal1&amp;2'!AS55</f>
        <v>0</v>
      </c>
      <c r="AT50" s="130">
        <f>'Chapter 4 Annex B2 - DA Goal1&amp;2'!AT55</f>
        <v>0</v>
      </c>
      <c r="AU50" s="130">
        <f>'Chapter 4 Annex B2 - DA Goal1&amp;2'!AU55</f>
        <v>0</v>
      </c>
      <c r="AV50" s="130">
        <f>'Chapter 4 Annex B2 - DA Goal1&amp;2'!AV55</f>
        <v>0</v>
      </c>
      <c r="AW50" s="130">
        <f>'Chapter 4 Annex B2 - DA Goal1&amp;2'!AW55</f>
        <v>0</v>
      </c>
      <c r="AX50" s="130">
        <f>'Chapter 4 Annex B2 - DA Goal1&amp;2'!AX55</f>
        <v>0</v>
      </c>
      <c r="AY50" s="130">
        <f>'Chapter 4 Annex B2 - DA Goal1&amp;2'!AY55</f>
        <v>0</v>
      </c>
      <c r="AZ50" s="51"/>
      <c r="BA50" s="47"/>
    </row>
    <row r="51" spans="1:53">
      <c r="A51" s="32" t="s">
        <v>964</v>
      </c>
      <c r="B51" s="3" t="s">
        <v>100</v>
      </c>
      <c r="C51" s="3"/>
      <c r="D51" s="29"/>
      <c r="E51" s="29"/>
      <c r="F51" s="127"/>
      <c r="G51" s="127"/>
      <c r="H51" s="127"/>
      <c r="I51" s="3"/>
      <c r="J51" s="130">
        <f>'Chapter 4 Annex B2 - DA Goal1&amp;2'!J85</f>
        <v>0</v>
      </c>
      <c r="K51" s="130">
        <f>'Chapter 4 Annex B2 - DA Goal1&amp;2'!K85</f>
        <v>0</v>
      </c>
      <c r="L51" s="130">
        <f>'Chapter 4 Annex B2 - DA Goal1&amp;2'!M85</f>
        <v>0</v>
      </c>
      <c r="M51" s="130">
        <f>'Chapter 4 Annex B2 - DA Goal1&amp;2'!N85</f>
        <v>0</v>
      </c>
      <c r="N51" s="130">
        <f>'Chapter 4 Annex B2 - DA Goal1&amp;2'!L85</f>
        <v>0</v>
      </c>
      <c r="O51" s="130">
        <f>'Chapter 4 Annex B2 - DA Goal1&amp;2'!O85</f>
        <v>0</v>
      </c>
      <c r="P51" s="130">
        <f>'Chapter 4 Annex B2 - DA Goal1&amp;2'!P85</f>
        <v>0</v>
      </c>
      <c r="Q51" s="130">
        <f>'Chapter 4 Annex B2 - DA Goal1&amp;2'!Q85</f>
        <v>0</v>
      </c>
      <c r="R51" s="130">
        <f>'Chapter 4 Annex B2 - DA Goal1&amp;2'!S85</f>
        <v>0</v>
      </c>
      <c r="S51" s="130">
        <f>'Chapter 4 Annex B2 - DA Goal1&amp;2'!T85</f>
        <v>0</v>
      </c>
      <c r="T51" s="130">
        <f>'Chapter 4 Annex B2 - DA Goal1&amp;2'!R85</f>
        <v>0</v>
      </c>
      <c r="U51" s="130">
        <f>'Chapter 4 Annex B2 - DA Goal1&amp;2'!U85</f>
        <v>0</v>
      </c>
      <c r="V51" s="130">
        <f>'Chapter 4 Annex B2 - DA Goal1&amp;2'!V85</f>
        <v>0</v>
      </c>
      <c r="W51" s="130">
        <f>'Chapter 4 Annex B2 - DA Goal1&amp;2'!W85</f>
        <v>0</v>
      </c>
      <c r="X51" s="130">
        <f>'Chapter 4 Annex B2 - DA Goal1&amp;2'!Y85</f>
        <v>0</v>
      </c>
      <c r="Y51" s="130">
        <f>'Chapter 4 Annex B2 - DA Goal1&amp;2'!Z85</f>
        <v>0</v>
      </c>
      <c r="Z51" s="130">
        <f>'Chapter 4 Annex B2 - DA Goal1&amp;2'!X85</f>
        <v>0</v>
      </c>
      <c r="AA51" s="130">
        <f>'Chapter 4 Annex B2 - DA Goal1&amp;2'!AA85</f>
        <v>0</v>
      </c>
      <c r="AB51" s="130">
        <f>'Chapter 4 Annex B2 - DA Goal1&amp;2'!AB85</f>
        <v>0</v>
      </c>
      <c r="AC51" s="130">
        <f>'Chapter 4 Annex B2 - DA Goal1&amp;2'!AC85</f>
        <v>0</v>
      </c>
      <c r="AD51" s="130">
        <f>'Chapter 4 Annex B2 - DA Goal1&amp;2'!AE85</f>
        <v>0</v>
      </c>
      <c r="AE51" s="130">
        <f>'Chapter 4 Annex B2 - DA Goal1&amp;2'!AF85</f>
        <v>0</v>
      </c>
      <c r="AF51" s="130">
        <f>'Chapter 4 Annex B2 - DA Goal1&amp;2'!AD85</f>
        <v>0</v>
      </c>
      <c r="AG51" s="130">
        <f>'Chapter 4 Annex B2 - DA Goal1&amp;2'!AG85</f>
        <v>0</v>
      </c>
      <c r="AH51" s="130">
        <f>'Chapter 4 Annex B2 - DA Goal1&amp;2'!AH85</f>
        <v>0</v>
      </c>
      <c r="AI51" s="130">
        <f>'Chapter 4 Annex B2 - DA Goal1&amp;2'!AI85</f>
        <v>0</v>
      </c>
      <c r="AJ51" s="130">
        <f>'Chapter 4 Annex B2 - DA Goal1&amp;2'!AK85</f>
        <v>0</v>
      </c>
      <c r="AK51" s="130">
        <f>'Chapter 4 Annex B2 - DA Goal1&amp;2'!AL85</f>
        <v>0</v>
      </c>
      <c r="AL51" s="130">
        <f>'Chapter 4 Annex B2 - DA Goal1&amp;2'!AJ85</f>
        <v>0</v>
      </c>
      <c r="AM51" s="130">
        <f>'Chapter 4 Annex B2 - DA Goal1&amp;2'!AM85</f>
        <v>0</v>
      </c>
      <c r="AN51" s="130">
        <f>'Chapter 4 Annex B2 - DA Goal1&amp;2'!AN85</f>
        <v>0</v>
      </c>
      <c r="AO51" s="130">
        <f>'Chapter 4 Annex B2 - DA Goal1&amp;2'!AO85</f>
        <v>0</v>
      </c>
      <c r="AP51" s="130">
        <f>'Chapter 4 Annex B2 - DA Goal1&amp;2'!AQ85</f>
        <v>0</v>
      </c>
      <c r="AQ51" s="130">
        <f>'Chapter 4 Annex B2 - DA Goal1&amp;2'!AR85</f>
        <v>0</v>
      </c>
      <c r="AR51" s="130">
        <f>'Chapter 4 Annex B2 - DA Goal1&amp;2'!AP85</f>
        <v>0</v>
      </c>
      <c r="AS51" s="130">
        <f>'Chapter 4 Annex B2 - DA Goal1&amp;2'!AS85</f>
        <v>0</v>
      </c>
      <c r="AT51" s="130">
        <f>'Chapter 4 Annex B2 - DA Goal1&amp;2'!AT85</f>
        <v>0</v>
      </c>
      <c r="AU51" s="130">
        <f>'Chapter 4 Annex B2 - DA Goal1&amp;2'!AU85</f>
        <v>0</v>
      </c>
      <c r="AV51" s="130">
        <f>'Chapter 4 Annex B2 - DA Goal1&amp;2'!AW85</f>
        <v>0</v>
      </c>
      <c r="AW51" s="130">
        <f>'Chapter 4 Annex B2 - DA Goal1&amp;2'!AX85</f>
        <v>0</v>
      </c>
      <c r="AX51" s="130">
        <f>'Chapter 4 Annex B2 - DA Goal1&amp;2'!AV85</f>
        <v>0</v>
      </c>
      <c r="AY51" s="130">
        <f>'Chapter 4 Annex B2 - DA Goal1&amp;2'!AY85</f>
        <v>0</v>
      </c>
      <c r="AZ51" s="51"/>
      <c r="BA51" s="47"/>
    </row>
    <row r="52" spans="1:53" ht="25.5">
      <c r="A52" s="32" t="s">
        <v>965</v>
      </c>
      <c r="B52" s="3" t="s">
        <v>100</v>
      </c>
      <c r="C52" s="3"/>
      <c r="D52" s="29"/>
      <c r="E52" s="29"/>
      <c r="F52" s="127"/>
      <c r="G52" s="127"/>
      <c r="H52" s="127"/>
      <c r="I52" s="3"/>
      <c r="J52" s="130">
        <f>'Chapter 4 Annex B2 - DA Goal1&amp;2'!J87</f>
        <v>1354528.49759</v>
      </c>
      <c r="K52" s="130">
        <f>'Chapter 4 Annex B2 - DA Goal1&amp;2'!K87</f>
        <v>0</v>
      </c>
      <c r="L52" s="130">
        <f>'Chapter 4 Annex B2 - DA Goal1&amp;2'!M87</f>
        <v>0</v>
      </c>
      <c r="M52" s="130">
        <f>'Chapter 4 Annex B2 - DA Goal1&amp;2'!N87</f>
        <v>0</v>
      </c>
      <c r="N52" s="130">
        <f>'Chapter 4 Annex B2 - DA Goal1&amp;2'!L87</f>
        <v>0</v>
      </c>
      <c r="O52" s="130">
        <f>'Chapter 4 Annex B2 - DA Goal1&amp;2'!O87</f>
        <v>1354528.49759</v>
      </c>
      <c r="P52" s="130">
        <f>'Chapter 4 Annex B2 - DA Goal1&amp;2'!P87</f>
        <v>3704312.9509999999</v>
      </c>
      <c r="Q52" s="130">
        <f>'Chapter 4 Annex B2 - DA Goal1&amp;2'!Q87</f>
        <v>0</v>
      </c>
      <c r="R52" s="130">
        <f>'Chapter 4 Annex B2 - DA Goal1&amp;2'!S87</f>
        <v>0</v>
      </c>
      <c r="S52" s="130">
        <f>'Chapter 4 Annex B2 - DA Goal1&amp;2'!T87</f>
        <v>0</v>
      </c>
      <c r="T52" s="130">
        <f>'Chapter 4 Annex B2 - DA Goal1&amp;2'!R87</f>
        <v>0</v>
      </c>
      <c r="U52" s="130">
        <f>'Chapter 4 Annex B2 - DA Goal1&amp;2'!U87</f>
        <v>3704312.9509999999</v>
      </c>
      <c r="V52" s="130">
        <f>'Chapter 4 Annex B2 - DA Goal1&amp;2'!V87</f>
        <v>2415186.051</v>
      </c>
      <c r="W52" s="130">
        <f>'Chapter 4 Annex B2 - DA Goal1&amp;2'!W87</f>
        <v>0</v>
      </c>
      <c r="X52" s="130">
        <f>'Chapter 4 Annex B2 - DA Goal1&amp;2'!Y87</f>
        <v>0</v>
      </c>
      <c r="Y52" s="130">
        <f>'Chapter 4 Annex B2 - DA Goal1&amp;2'!Z87</f>
        <v>0</v>
      </c>
      <c r="Z52" s="130">
        <f>'Chapter 4 Annex B2 - DA Goal1&amp;2'!X87</f>
        <v>0</v>
      </c>
      <c r="AA52" s="130">
        <f>'Chapter 4 Annex B2 - DA Goal1&amp;2'!AA87</f>
        <v>2415186.051</v>
      </c>
      <c r="AB52" s="130">
        <f>'Chapter 4 Annex B2 - DA Goal1&amp;2'!AB87</f>
        <v>2297445.5609999998</v>
      </c>
      <c r="AC52" s="130">
        <f>'Chapter 4 Annex B2 - DA Goal1&amp;2'!AC87</f>
        <v>0</v>
      </c>
      <c r="AD52" s="130">
        <f>'Chapter 4 Annex B2 - DA Goal1&amp;2'!AE87</f>
        <v>0</v>
      </c>
      <c r="AE52" s="130">
        <f>'Chapter 4 Annex B2 - DA Goal1&amp;2'!AF87</f>
        <v>0</v>
      </c>
      <c r="AF52" s="130">
        <f>'Chapter 4 Annex B2 - DA Goal1&amp;2'!AD87</f>
        <v>0</v>
      </c>
      <c r="AG52" s="130">
        <f>'Chapter 4 Annex B2 - DA Goal1&amp;2'!AG87</f>
        <v>2297445.5609999998</v>
      </c>
      <c r="AH52" s="130">
        <f>'Chapter 4 Annex B2 - DA Goal1&amp;2'!AH87</f>
        <v>9771473.060589999</v>
      </c>
      <c r="AI52" s="130">
        <f>'Chapter 4 Annex B2 - DA Goal1&amp;2'!AI87</f>
        <v>0</v>
      </c>
      <c r="AJ52" s="130">
        <f>'Chapter 4 Annex B2 - DA Goal1&amp;2'!AK87</f>
        <v>0</v>
      </c>
      <c r="AK52" s="130">
        <f>'Chapter 4 Annex B2 - DA Goal1&amp;2'!AL87</f>
        <v>0</v>
      </c>
      <c r="AL52" s="130">
        <f>'Chapter 4 Annex B2 - DA Goal1&amp;2'!AJ87</f>
        <v>0</v>
      </c>
      <c r="AM52" s="130">
        <f>'Chapter 4 Annex B2 - DA Goal1&amp;2'!AM87</f>
        <v>9771473.060589999</v>
      </c>
      <c r="AN52" s="130">
        <f>'Chapter 4 Annex B2 - DA Goal1&amp;2'!AN87</f>
        <v>0</v>
      </c>
      <c r="AO52" s="130">
        <f>'Chapter 4 Annex B2 - DA Goal1&amp;2'!AO87</f>
        <v>0</v>
      </c>
      <c r="AP52" s="130">
        <f>'Chapter 4 Annex B2 - DA Goal1&amp;2'!AQ87</f>
        <v>0</v>
      </c>
      <c r="AQ52" s="130">
        <f>'Chapter 4 Annex B2 - DA Goal1&amp;2'!AR87</f>
        <v>0</v>
      </c>
      <c r="AR52" s="130">
        <f>'Chapter 4 Annex B2 - DA Goal1&amp;2'!AP87</f>
        <v>0</v>
      </c>
      <c r="AS52" s="130">
        <f>'Chapter 4 Annex B2 - DA Goal1&amp;2'!AS87</f>
        <v>0</v>
      </c>
      <c r="AT52" s="130">
        <f>'Chapter 4 Annex B2 - DA Goal1&amp;2'!AT87</f>
        <v>9771473.060589999</v>
      </c>
      <c r="AU52" s="130">
        <f>'Chapter 4 Annex B2 - DA Goal1&amp;2'!AU87</f>
        <v>0</v>
      </c>
      <c r="AV52" s="130">
        <f>'Chapter 4 Annex B2 - DA Goal1&amp;2'!AW87</f>
        <v>0</v>
      </c>
      <c r="AW52" s="130">
        <f>'Chapter 4 Annex B2 - DA Goal1&amp;2'!AX87</f>
        <v>0</v>
      </c>
      <c r="AX52" s="130">
        <f>'Chapter 4 Annex B2 - DA Goal1&amp;2'!AV87</f>
        <v>0</v>
      </c>
      <c r="AY52" s="130">
        <f>'Chapter 4 Annex B2 - DA Goal1&amp;2'!AY87</f>
        <v>9771473.060589999</v>
      </c>
      <c r="AZ52" s="51"/>
      <c r="BA52" s="47"/>
    </row>
    <row r="53" spans="1:53">
      <c r="A53" s="32" t="s">
        <v>966</v>
      </c>
      <c r="B53" s="3" t="s">
        <v>100</v>
      </c>
      <c r="C53" s="3"/>
      <c r="D53" s="29"/>
      <c r="E53" s="29"/>
      <c r="F53" s="127"/>
      <c r="G53" s="127"/>
      <c r="H53" s="127"/>
      <c r="I53" s="3"/>
      <c r="J53" s="130">
        <f>'Chapter 4 Annex B2 - DA Goal1&amp;2'!J94</f>
        <v>1160665.35399</v>
      </c>
      <c r="K53" s="130">
        <f>'Chapter 4 Annex B2 - DA Goal1&amp;2'!K94</f>
        <v>0</v>
      </c>
      <c r="L53" s="130">
        <f>'Chapter 4 Annex B2 - DA Goal1&amp;2'!M94</f>
        <v>0</v>
      </c>
      <c r="M53" s="130">
        <f>'Chapter 4 Annex B2 - DA Goal1&amp;2'!N94</f>
        <v>0</v>
      </c>
      <c r="N53" s="130">
        <f>'Chapter 4 Annex B2 - DA Goal1&amp;2'!L94</f>
        <v>0</v>
      </c>
      <c r="O53" s="130">
        <f>'Chapter 4 Annex B2 - DA Goal1&amp;2'!O94</f>
        <v>1160665.35399</v>
      </c>
      <c r="P53" s="130">
        <f>'Chapter 4 Annex B2 - DA Goal1&amp;2'!P94</f>
        <v>2689870.24682</v>
      </c>
      <c r="Q53" s="130">
        <f>'Chapter 4 Annex B2 - DA Goal1&amp;2'!Q94</f>
        <v>0</v>
      </c>
      <c r="R53" s="130">
        <f>'Chapter 4 Annex B2 - DA Goal1&amp;2'!S94</f>
        <v>0</v>
      </c>
      <c r="S53" s="130">
        <f>'Chapter 4 Annex B2 - DA Goal1&amp;2'!T94</f>
        <v>0</v>
      </c>
      <c r="T53" s="130">
        <f>'Chapter 4 Annex B2 - DA Goal1&amp;2'!R94</f>
        <v>0</v>
      </c>
      <c r="U53" s="130">
        <f>'Chapter 4 Annex B2 - DA Goal1&amp;2'!U94</f>
        <v>2689870.24682</v>
      </c>
      <c r="V53" s="130">
        <f>'Chapter 4 Annex B2 - DA Goal1&amp;2'!V94</f>
        <v>2003814.5227000001</v>
      </c>
      <c r="W53" s="130">
        <f>'Chapter 4 Annex B2 - DA Goal1&amp;2'!W94</f>
        <v>0</v>
      </c>
      <c r="X53" s="130">
        <f>'Chapter 4 Annex B2 - DA Goal1&amp;2'!Y94</f>
        <v>0</v>
      </c>
      <c r="Y53" s="130">
        <f>'Chapter 4 Annex B2 - DA Goal1&amp;2'!Z94</f>
        <v>0</v>
      </c>
      <c r="Z53" s="130">
        <f>'Chapter 4 Annex B2 - DA Goal1&amp;2'!X94</f>
        <v>0</v>
      </c>
      <c r="AA53" s="130">
        <f>'Chapter 4 Annex B2 - DA Goal1&amp;2'!AA94</f>
        <v>2003814.5227000001</v>
      </c>
      <c r="AB53" s="130">
        <f>'Chapter 4 Annex B2 - DA Goal1&amp;2'!AB94</f>
        <v>1371278.22178</v>
      </c>
      <c r="AC53" s="130">
        <f>'Chapter 4 Annex B2 - DA Goal1&amp;2'!AC94</f>
        <v>0</v>
      </c>
      <c r="AD53" s="130">
        <f>'Chapter 4 Annex B2 - DA Goal1&amp;2'!AE94</f>
        <v>0</v>
      </c>
      <c r="AE53" s="130">
        <f>'Chapter 4 Annex B2 - DA Goal1&amp;2'!AF94</f>
        <v>0</v>
      </c>
      <c r="AF53" s="130">
        <f>'Chapter 4 Annex B2 - DA Goal1&amp;2'!AD94</f>
        <v>0</v>
      </c>
      <c r="AG53" s="130">
        <f>'Chapter 4 Annex B2 - DA Goal1&amp;2'!AG94</f>
        <v>1371278.22178</v>
      </c>
      <c r="AH53" s="130">
        <f>'Chapter 4 Annex B2 - DA Goal1&amp;2'!AH94</f>
        <v>7225628.3452899996</v>
      </c>
      <c r="AI53" s="130">
        <f>'Chapter 4 Annex B2 - DA Goal1&amp;2'!AI94</f>
        <v>0</v>
      </c>
      <c r="AJ53" s="130">
        <f>'Chapter 4 Annex B2 - DA Goal1&amp;2'!AK94</f>
        <v>0</v>
      </c>
      <c r="AK53" s="130">
        <f>'Chapter 4 Annex B2 - DA Goal1&amp;2'!AL94</f>
        <v>0</v>
      </c>
      <c r="AL53" s="130">
        <f>'Chapter 4 Annex B2 - DA Goal1&amp;2'!AJ94</f>
        <v>0</v>
      </c>
      <c r="AM53" s="130">
        <f>'Chapter 4 Annex B2 - DA Goal1&amp;2'!AM94</f>
        <v>7225628.3452899996</v>
      </c>
      <c r="AN53" s="130">
        <f>'Chapter 4 Annex B2 - DA Goal1&amp;2'!AN94</f>
        <v>0</v>
      </c>
      <c r="AO53" s="130">
        <f>'Chapter 4 Annex B2 - DA Goal1&amp;2'!AO94</f>
        <v>0</v>
      </c>
      <c r="AP53" s="130">
        <f>'Chapter 4 Annex B2 - DA Goal1&amp;2'!AQ94</f>
        <v>0</v>
      </c>
      <c r="AQ53" s="130">
        <f>'Chapter 4 Annex B2 - DA Goal1&amp;2'!AR94</f>
        <v>0</v>
      </c>
      <c r="AR53" s="130">
        <f>'Chapter 4 Annex B2 - DA Goal1&amp;2'!AP94</f>
        <v>0</v>
      </c>
      <c r="AS53" s="130">
        <f>'Chapter 4 Annex B2 - DA Goal1&amp;2'!AS94</f>
        <v>0</v>
      </c>
      <c r="AT53" s="130">
        <f>'Chapter 4 Annex B2 - DA Goal1&amp;2'!AT94</f>
        <v>7225628.3452899996</v>
      </c>
      <c r="AU53" s="130">
        <f>'Chapter 4 Annex B2 - DA Goal1&amp;2'!AU94</f>
        <v>0</v>
      </c>
      <c r="AV53" s="130">
        <f>'Chapter 4 Annex B2 - DA Goal1&amp;2'!AW94</f>
        <v>0</v>
      </c>
      <c r="AW53" s="130">
        <f>'Chapter 4 Annex B2 - DA Goal1&amp;2'!AX94</f>
        <v>0</v>
      </c>
      <c r="AX53" s="130">
        <f>'Chapter 4 Annex B2 - DA Goal1&amp;2'!AV94</f>
        <v>0</v>
      </c>
      <c r="AY53" s="130">
        <f>'Chapter 4 Annex B2 - DA Goal1&amp;2'!AY94</f>
        <v>7225628.3452899996</v>
      </c>
      <c r="AZ53" s="51"/>
      <c r="BA53" s="47"/>
    </row>
    <row r="54" spans="1:53">
      <c r="A54" s="32" t="s">
        <v>967</v>
      </c>
      <c r="B54" s="3" t="s">
        <v>100</v>
      </c>
      <c r="C54" s="3"/>
      <c r="D54" s="29"/>
      <c r="E54" s="29"/>
      <c r="F54" s="127"/>
      <c r="G54" s="127"/>
      <c r="H54" s="127"/>
      <c r="I54" s="3"/>
      <c r="J54" s="130">
        <f>'Chapter 4 Annex B2 - DA Goal1&amp;2'!J99</f>
        <v>343021</v>
      </c>
      <c r="K54" s="130">
        <f>'Chapter 4 Annex B2 - DA Goal1&amp;2'!K99</f>
        <v>0</v>
      </c>
      <c r="L54" s="130">
        <f>'Chapter 4 Annex B2 - DA Goal1&amp;2'!M99</f>
        <v>0</v>
      </c>
      <c r="M54" s="130">
        <f>'Chapter 4 Annex B2 - DA Goal1&amp;2'!N99</f>
        <v>0</v>
      </c>
      <c r="N54" s="130">
        <f>'Chapter 4 Annex B2 - DA Goal1&amp;2'!L99</f>
        <v>0</v>
      </c>
      <c r="O54" s="130">
        <f>'Chapter 4 Annex B2 - DA Goal1&amp;2'!O99</f>
        <v>343021</v>
      </c>
      <c r="P54" s="130">
        <f>'Chapter 4 Annex B2 - DA Goal1&amp;2'!P99</f>
        <v>1422196</v>
      </c>
      <c r="Q54" s="130">
        <f>'Chapter 4 Annex B2 - DA Goal1&amp;2'!Q99</f>
        <v>0</v>
      </c>
      <c r="R54" s="130">
        <f>'Chapter 4 Annex B2 - DA Goal1&amp;2'!S99</f>
        <v>0</v>
      </c>
      <c r="S54" s="130">
        <f>'Chapter 4 Annex B2 - DA Goal1&amp;2'!T99</f>
        <v>0</v>
      </c>
      <c r="T54" s="130">
        <f>'Chapter 4 Annex B2 - DA Goal1&amp;2'!R99</f>
        <v>0</v>
      </c>
      <c r="U54" s="130">
        <f>'Chapter 4 Annex B2 - DA Goal1&amp;2'!U99</f>
        <v>1422196</v>
      </c>
      <c r="V54" s="130">
        <f>'Chapter 4 Annex B2 - DA Goal1&amp;2'!V99</f>
        <v>3097295.9</v>
      </c>
      <c r="W54" s="130">
        <f>'Chapter 4 Annex B2 - DA Goal1&amp;2'!W99</f>
        <v>0</v>
      </c>
      <c r="X54" s="130">
        <f>'Chapter 4 Annex B2 - DA Goal1&amp;2'!Y99</f>
        <v>0</v>
      </c>
      <c r="Y54" s="130">
        <f>'Chapter 4 Annex B2 - DA Goal1&amp;2'!Z99</f>
        <v>0</v>
      </c>
      <c r="Z54" s="130">
        <f>'Chapter 4 Annex B2 - DA Goal1&amp;2'!X99</f>
        <v>0</v>
      </c>
      <c r="AA54" s="130">
        <f>'Chapter 4 Annex B2 - DA Goal1&amp;2'!AA99</f>
        <v>3097295.9</v>
      </c>
      <c r="AB54" s="130">
        <f>'Chapter 4 Annex B2 - DA Goal1&amp;2'!AB99</f>
        <v>3614525.49</v>
      </c>
      <c r="AC54" s="130">
        <f>'Chapter 4 Annex B2 - DA Goal1&amp;2'!AC99</f>
        <v>0</v>
      </c>
      <c r="AD54" s="130">
        <f>'Chapter 4 Annex B2 - DA Goal1&amp;2'!AE99</f>
        <v>0</v>
      </c>
      <c r="AE54" s="130">
        <f>'Chapter 4 Annex B2 - DA Goal1&amp;2'!AF99</f>
        <v>0</v>
      </c>
      <c r="AF54" s="130">
        <f>'Chapter 4 Annex B2 - DA Goal1&amp;2'!AD99</f>
        <v>0</v>
      </c>
      <c r="AG54" s="130">
        <f>'Chapter 4 Annex B2 - DA Goal1&amp;2'!AG99</f>
        <v>3614525.49</v>
      </c>
      <c r="AH54" s="130">
        <f>'Chapter 4 Annex B2 - DA Goal1&amp;2'!AH99</f>
        <v>8477038.3900000006</v>
      </c>
      <c r="AI54" s="130">
        <f>'Chapter 4 Annex B2 - DA Goal1&amp;2'!AI99</f>
        <v>0</v>
      </c>
      <c r="AJ54" s="130">
        <f>'Chapter 4 Annex B2 - DA Goal1&amp;2'!AK99</f>
        <v>0</v>
      </c>
      <c r="AK54" s="130">
        <f>'Chapter 4 Annex B2 - DA Goal1&amp;2'!AL99</f>
        <v>0</v>
      </c>
      <c r="AL54" s="130">
        <f>'Chapter 4 Annex B2 - DA Goal1&amp;2'!AJ99</f>
        <v>0</v>
      </c>
      <c r="AM54" s="130">
        <f>'Chapter 4 Annex B2 - DA Goal1&amp;2'!AM99</f>
        <v>8477038.3900000006</v>
      </c>
      <c r="AN54" s="130">
        <f>'Chapter 4 Annex B2 - DA Goal1&amp;2'!AN99</f>
        <v>0</v>
      </c>
      <c r="AO54" s="130">
        <f>'Chapter 4 Annex B2 - DA Goal1&amp;2'!AO99</f>
        <v>0</v>
      </c>
      <c r="AP54" s="130">
        <f>'Chapter 4 Annex B2 - DA Goal1&amp;2'!AQ99</f>
        <v>0</v>
      </c>
      <c r="AQ54" s="130">
        <f>'Chapter 4 Annex B2 - DA Goal1&amp;2'!AR99</f>
        <v>0</v>
      </c>
      <c r="AR54" s="130">
        <f>'Chapter 4 Annex B2 - DA Goal1&amp;2'!AP99</f>
        <v>0</v>
      </c>
      <c r="AS54" s="130">
        <f>'Chapter 4 Annex B2 - DA Goal1&amp;2'!AS99</f>
        <v>0</v>
      </c>
      <c r="AT54" s="130">
        <f>'Chapter 4 Annex B2 - DA Goal1&amp;2'!AT99</f>
        <v>8477038.3900000006</v>
      </c>
      <c r="AU54" s="130">
        <f>'Chapter 4 Annex B2 - DA Goal1&amp;2'!AU99</f>
        <v>0</v>
      </c>
      <c r="AV54" s="130">
        <f>'Chapter 4 Annex B2 - DA Goal1&amp;2'!AW99</f>
        <v>0</v>
      </c>
      <c r="AW54" s="130">
        <f>'Chapter 4 Annex B2 - DA Goal1&amp;2'!AX99</f>
        <v>0</v>
      </c>
      <c r="AX54" s="130">
        <f>'Chapter 4 Annex B2 - DA Goal1&amp;2'!AV99</f>
        <v>0</v>
      </c>
      <c r="AY54" s="130">
        <f>'Chapter 4 Annex B2 - DA Goal1&amp;2'!AY99</f>
        <v>8477038.3900000006</v>
      </c>
      <c r="AZ54" s="51"/>
      <c r="BA54" s="47"/>
    </row>
    <row r="55" spans="1:53">
      <c r="A55" s="32" t="s">
        <v>708</v>
      </c>
      <c r="B55" s="3" t="s">
        <v>100</v>
      </c>
      <c r="C55" s="3"/>
      <c r="D55" s="29"/>
      <c r="E55" s="29"/>
      <c r="F55" s="127"/>
      <c r="G55" s="127"/>
      <c r="H55" s="127"/>
      <c r="I55" s="3"/>
      <c r="J55" s="130">
        <f>'Chapter 4 Annex B2 - DA Goal1&amp;2'!J104</f>
        <v>677873</v>
      </c>
      <c r="K55" s="130">
        <f>'Chapter 4 Annex B2 - DA Goal1&amp;2'!K104</f>
        <v>0</v>
      </c>
      <c r="L55" s="130">
        <f>'Chapter 4 Annex B2 - DA Goal1&amp;2'!M104</f>
        <v>0</v>
      </c>
      <c r="M55" s="130">
        <f>'Chapter 4 Annex B2 - DA Goal1&amp;2'!N104</f>
        <v>0</v>
      </c>
      <c r="N55" s="130">
        <f>'Chapter 4 Annex B2 - DA Goal1&amp;2'!L104</f>
        <v>0</v>
      </c>
      <c r="O55" s="130">
        <f>'Chapter 4 Annex B2 - DA Goal1&amp;2'!O104</f>
        <v>677873</v>
      </c>
      <c r="P55" s="130">
        <f>'Chapter 4 Annex B2 - DA Goal1&amp;2'!P104</f>
        <v>163513</v>
      </c>
      <c r="Q55" s="130">
        <f>'Chapter 4 Annex B2 - DA Goal1&amp;2'!Q104</f>
        <v>0</v>
      </c>
      <c r="R55" s="130">
        <f>'Chapter 4 Annex B2 - DA Goal1&amp;2'!S104</f>
        <v>0</v>
      </c>
      <c r="S55" s="130">
        <f>'Chapter 4 Annex B2 - DA Goal1&amp;2'!T104</f>
        <v>0</v>
      </c>
      <c r="T55" s="130">
        <f>'Chapter 4 Annex B2 - DA Goal1&amp;2'!R104</f>
        <v>0</v>
      </c>
      <c r="U55" s="130">
        <f>'Chapter 4 Annex B2 - DA Goal1&amp;2'!U104</f>
        <v>163513</v>
      </c>
      <c r="V55" s="130">
        <f>'Chapter 4 Annex B2 - DA Goal1&amp;2'!V104</f>
        <v>95600</v>
      </c>
      <c r="W55" s="130">
        <f>'Chapter 4 Annex B2 - DA Goal1&amp;2'!W104</f>
        <v>0</v>
      </c>
      <c r="X55" s="130">
        <f>'Chapter 4 Annex B2 - DA Goal1&amp;2'!Y104</f>
        <v>0</v>
      </c>
      <c r="Y55" s="130">
        <f>'Chapter 4 Annex B2 - DA Goal1&amp;2'!Z104</f>
        <v>0</v>
      </c>
      <c r="Z55" s="130">
        <f>'Chapter 4 Annex B2 - DA Goal1&amp;2'!X104</f>
        <v>0</v>
      </c>
      <c r="AA55" s="130">
        <f>'Chapter 4 Annex B2 - DA Goal1&amp;2'!AA104</f>
        <v>95600</v>
      </c>
      <c r="AB55" s="130">
        <f>'Chapter 4 Annex B2 - DA Goal1&amp;2'!AB104</f>
        <v>100600</v>
      </c>
      <c r="AC55" s="130">
        <f>'Chapter 4 Annex B2 - DA Goal1&amp;2'!AC104</f>
        <v>0</v>
      </c>
      <c r="AD55" s="130">
        <f>'Chapter 4 Annex B2 - DA Goal1&amp;2'!AE104</f>
        <v>0</v>
      </c>
      <c r="AE55" s="130">
        <f>'Chapter 4 Annex B2 - DA Goal1&amp;2'!AF104</f>
        <v>0</v>
      </c>
      <c r="AF55" s="130">
        <f>'Chapter 4 Annex B2 - DA Goal1&amp;2'!AD104</f>
        <v>0</v>
      </c>
      <c r="AG55" s="130">
        <f>'Chapter 4 Annex B2 - DA Goal1&amp;2'!AG104</f>
        <v>100600</v>
      </c>
      <c r="AH55" s="130">
        <f>'Chapter 4 Annex B2 - DA Goal1&amp;2'!AH104</f>
        <v>1037586</v>
      </c>
      <c r="AI55" s="130">
        <f>'Chapter 4 Annex B2 - DA Goal1&amp;2'!AI104</f>
        <v>0</v>
      </c>
      <c r="AJ55" s="130">
        <f>'Chapter 4 Annex B2 - DA Goal1&amp;2'!AK104</f>
        <v>0</v>
      </c>
      <c r="AK55" s="130">
        <f>'Chapter 4 Annex B2 - DA Goal1&amp;2'!AL104</f>
        <v>0</v>
      </c>
      <c r="AL55" s="130">
        <f>'Chapter 4 Annex B2 - DA Goal1&amp;2'!AJ104</f>
        <v>0</v>
      </c>
      <c r="AM55" s="130">
        <f>'Chapter 4 Annex B2 - DA Goal1&amp;2'!AM104</f>
        <v>1037586</v>
      </c>
      <c r="AN55" s="130">
        <f>'Chapter 4 Annex B2 - DA Goal1&amp;2'!AN104</f>
        <v>0</v>
      </c>
      <c r="AO55" s="130">
        <f>'Chapter 4 Annex B2 - DA Goal1&amp;2'!AO104</f>
        <v>0</v>
      </c>
      <c r="AP55" s="130">
        <f>'Chapter 4 Annex B2 - DA Goal1&amp;2'!AQ104</f>
        <v>0</v>
      </c>
      <c r="AQ55" s="130">
        <f>'Chapter 4 Annex B2 - DA Goal1&amp;2'!AR104</f>
        <v>0</v>
      </c>
      <c r="AR55" s="130">
        <f>'Chapter 4 Annex B2 - DA Goal1&amp;2'!AP104</f>
        <v>0</v>
      </c>
      <c r="AS55" s="130">
        <f>'Chapter 4 Annex B2 - DA Goal1&amp;2'!AS104</f>
        <v>0</v>
      </c>
      <c r="AT55" s="130">
        <f>'Chapter 4 Annex B2 - DA Goal1&amp;2'!AT104</f>
        <v>1037586</v>
      </c>
      <c r="AU55" s="130">
        <f>'Chapter 4 Annex B2 - DA Goal1&amp;2'!AU104</f>
        <v>0</v>
      </c>
      <c r="AV55" s="130">
        <f>'Chapter 4 Annex B2 - DA Goal1&amp;2'!AW104</f>
        <v>0</v>
      </c>
      <c r="AW55" s="130">
        <f>'Chapter 4 Annex B2 - DA Goal1&amp;2'!AX104</f>
        <v>0</v>
      </c>
      <c r="AX55" s="130">
        <f>'Chapter 4 Annex B2 - DA Goal1&amp;2'!AV104</f>
        <v>0</v>
      </c>
      <c r="AY55" s="130">
        <f>'Chapter 4 Annex B2 - DA Goal1&amp;2'!AY104</f>
        <v>1037586</v>
      </c>
      <c r="AZ55" s="51"/>
      <c r="BA55" s="47"/>
    </row>
    <row r="56" spans="1:53">
      <c r="A56" s="5" t="s">
        <v>340</v>
      </c>
      <c r="B56" s="3"/>
      <c r="C56" s="3"/>
      <c r="D56" s="29"/>
      <c r="E56" s="29"/>
      <c r="F56" s="127"/>
      <c r="G56" s="127"/>
      <c r="H56" s="127"/>
      <c r="I56" s="3"/>
      <c r="J56" s="130">
        <f>'Chapter 4 Annex B2 - DA Goal1&amp;2'!J120</f>
        <v>11497026.556449998</v>
      </c>
      <c r="K56" s="130">
        <f>'Chapter 4 Annex B2 - DA Goal1&amp;2'!K120</f>
        <v>939750</v>
      </c>
      <c r="L56" s="130">
        <f>'Chapter 4 Annex B2 - DA Goal1&amp;2'!M120</f>
        <v>645000</v>
      </c>
      <c r="M56" s="130">
        <f>'Chapter 4 Annex B2 - DA Goal1&amp;2'!N120</f>
        <v>0</v>
      </c>
      <c r="N56" s="130">
        <f>'Chapter 4 Annex B2 - DA Goal1&amp;2'!L120</f>
        <v>0</v>
      </c>
      <c r="O56" s="130">
        <f>'Chapter 4 Annex B2 - DA Goal1&amp;2'!O120</f>
        <v>13081776.556449998</v>
      </c>
      <c r="P56" s="130">
        <f>'Chapter 4 Annex B2 - DA Goal1&amp;2'!P120</f>
        <v>19271993.655920003</v>
      </c>
      <c r="Q56" s="130">
        <f>'Chapter 4 Annex B2 - DA Goal1&amp;2'!Q120</f>
        <v>939750</v>
      </c>
      <c r="R56" s="130">
        <f>'Chapter 4 Annex B2 - DA Goal1&amp;2'!S120</f>
        <v>720000</v>
      </c>
      <c r="S56" s="130">
        <f>'Chapter 4 Annex B2 - DA Goal1&amp;2'!T120</f>
        <v>0</v>
      </c>
      <c r="T56" s="130">
        <f>'Chapter 4 Annex B2 - DA Goal1&amp;2'!R120</f>
        <v>0</v>
      </c>
      <c r="U56" s="130">
        <f>'Chapter 4 Annex B2 - DA Goal1&amp;2'!U120</f>
        <v>20931743.655920003</v>
      </c>
      <c r="V56" s="130">
        <f>'Chapter 4 Annex B2 - DA Goal1&amp;2'!V120</f>
        <v>19827612.83924</v>
      </c>
      <c r="W56" s="130">
        <f>'Chapter 4 Annex B2 - DA Goal1&amp;2'!W120</f>
        <v>1450000</v>
      </c>
      <c r="X56" s="130">
        <f>'Chapter 4 Annex B2 - DA Goal1&amp;2'!Y120</f>
        <v>780000</v>
      </c>
      <c r="Y56" s="130">
        <f>'Chapter 4 Annex B2 - DA Goal1&amp;2'!Z120</f>
        <v>0</v>
      </c>
      <c r="Z56" s="130">
        <f>'Chapter 4 Annex B2 - DA Goal1&amp;2'!X120</f>
        <v>0</v>
      </c>
      <c r="AA56" s="130">
        <f>'Chapter 4 Annex B2 - DA Goal1&amp;2'!AA120</f>
        <v>22057612.83924</v>
      </c>
      <c r="AB56" s="130">
        <f>'Chapter 4 Annex B2 - DA Goal1&amp;2'!AB120</f>
        <v>20705391.828710001</v>
      </c>
      <c r="AC56" s="130">
        <f>'Chapter 4 Annex B2 - DA Goal1&amp;2'!AC120</f>
        <v>1375000</v>
      </c>
      <c r="AD56" s="130">
        <f>'Chapter 4 Annex B2 - DA Goal1&amp;2'!AE120</f>
        <v>825000</v>
      </c>
      <c r="AE56" s="130">
        <f>'Chapter 4 Annex B2 - DA Goal1&amp;2'!AF120</f>
        <v>0</v>
      </c>
      <c r="AF56" s="130">
        <f>'Chapter 4 Annex B2 - DA Goal1&amp;2'!AD120</f>
        <v>0</v>
      </c>
      <c r="AG56" s="130">
        <f>'Chapter 4 Annex B2 - DA Goal1&amp;2'!AG120</f>
        <v>22905391.828710001</v>
      </c>
      <c r="AH56" s="130">
        <f>'Chapter 4 Annex B2 - DA Goal1&amp;2'!AH120</f>
        <v>71302024.880319998</v>
      </c>
      <c r="AI56" s="130">
        <f>'Chapter 4 Annex B2 - DA Goal1&amp;2'!AI120</f>
        <v>4704500</v>
      </c>
      <c r="AJ56" s="130">
        <f>'Chapter 4 Annex B2 - DA Goal1&amp;2'!AK120</f>
        <v>2970000</v>
      </c>
      <c r="AK56" s="130">
        <f>'Chapter 4 Annex B2 - DA Goal1&amp;2'!AL120</f>
        <v>0</v>
      </c>
      <c r="AL56" s="130">
        <f>'Chapter 4 Annex B2 - DA Goal1&amp;2'!AJ120</f>
        <v>0</v>
      </c>
      <c r="AM56" s="130">
        <f>'Chapter 4 Annex B2 - DA Goal1&amp;2'!AM120</f>
        <v>78976524.880319998</v>
      </c>
      <c r="AN56" s="130">
        <f>'Chapter 4 Annex B2 - DA Goal1&amp;2'!AN120</f>
        <v>0</v>
      </c>
      <c r="AO56" s="130">
        <f>'Chapter 4 Annex B2 - DA Goal1&amp;2'!AO120</f>
        <v>0</v>
      </c>
      <c r="AP56" s="130">
        <f>'Chapter 4 Annex B2 - DA Goal1&amp;2'!AQ120</f>
        <v>0</v>
      </c>
      <c r="AQ56" s="130">
        <f>'Chapter 4 Annex B2 - DA Goal1&amp;2'!AR120</f>
        <v>0</v>
      </c>
      <c r="AR56" s="130">
        <f>'Chapter 4 Annex B2 - DA Goal1&amp;2'!AP120</f>
        <v>0</v>
      </c>
      <c r="AS56" s="130">
        <f>'Chapter 4 Annex B2 - DA Goal1&amp;2'!AS120</f>
        <v>0</v>
      </c>
      <c r="AT56" s="130">
        <f>'Chapter 4 Annex B2 - DA Goal1&amp;2'!AT120</f>
        <v>71302024.880319998</v>
      </c>
      <c r="AU56" s="130">
        <f>'Chapter 4 Annex B2 - DA Goal1&amp;2'!AU120</f>
        <v>4704500</v>
      </c>
      <c r="AV56" s="130">
        <f>'Chapter 4 Annex B2 - DA Goal1&amp;2'!AW120</f>
        <v>2970000</v>
      </c>
      <c r="AW56" s="130">
        <f>'Chapter 4 Annex B2 - DA Goal1&amp;2'!AX120</f>
        <v>0</v>
      </c>
      <c r="AX56" s="130">
        <f>'Chapter 4 Annex B2 - DA Goal1&amp;2'!AV120</f>
        <v>0</v>
      </c>
      <c r="AY56" s="130">
        <f>'Chapter 4 Annex B2 - DA Goal1&amp;2'!AY120</f>
        <v>78976524.880319998</v>
      </c>
      <c r="AZ56" s="51"/>
      <c r="BA56" s="47"/>
    </row>
    <row r="57" spans="1:53">
      <c r="A57" s="32" t="s">
        <v>950</v>
      </c>
      <c r="B57" s="3"/>
      <c r="C57" s="3"/>
      <c r="D57" s="29"/>
      <c r="E57" s="29"/>
      <c r="F57" s="127"/>
      <c r="G57" s="127"/>
      <c r="H57" s="127"/>
      <c r="I57" s="3"/>
      <c r="J57" s="130">
        <f>'Chapter 4 Annex B2 - DA unclas'!J8</f>
        <v>0</v>
      </c>
      <c r="K57" s="130">
        <f>'Chapter 4 Annex B2 - DA unclas'!K8</f>
        <v>0</v>
      </c>
      <c r="L57" s="130">
        <f>'Chapter 4 Annex B2 - DA unclas'!M8</f>
        <v>0</v>
      </c>
      <c r="M57" s="130">
        <f>'Chapter 4 Annex B2 - DA unclas'!N8</f>
        <v>0</v>
      </c>
      <c r="N57" s="130">
        <f>'Chapter 4 Annex B2 - DA unclas'!L8</f>
        <v>0</v>
      </c>
      <c r="O57" s="130">
        <f>'Chapter 4 Annex B2 - DA unclas'!O8</f>
        <v>0</v>
      </c>
      <c r="P57" s="130">
        <f>'Chapter 4 Annex B2 - DA unclas'!P8</f>
        <v>42533</v>
      </c>
      <c r="Q57" s="130">
        <f>'Chapter 4 Annex B2 - DA unclas'!Q8</f>
        <v>0</v>
      </c>
      <c r="R57" s="130">
        <f>'Chapter 4 Annex B2 - DA unclas'!S8</f>
        <v>0</v>
      </c>
      <c r="S57" s="130">
        <f>'Chapter 4 Annex B2 - DA unclas'!T8</f>
        <v>0</v>
      </c>
      <c r="T57" s="130">
        <f>'Chapter 4 Annex B2 - DA unclas'!R8</f>
        <v>0</v>
      </c>
      <c r="U57" s="130">
        <f>'Chapter 4 Annex B2 - DA unclas'!U8</f>
        <v>42533</v>
      </c>
      <c r="V57" s="130">
        <f>'Chapter 4 Annex B2 - DA unclas'!V8</f>
        <v>0</v>
      </c>
      <c r="W57" s="130">
        <f>'Chapter 4 Annex B2 - DA unclas'!W8</f>
        <v>0</v>
      </c>
      <c r="X57" s="130">
        <f>'Chapter 4 Annex B2 - DA unclas'!Y8</f>
        <v>0</v>
      </c>
      <c r="Y57" s="130">
        <f>'Chapter 4 Annex B2 - DA unclas'!Z8</f>
        <v>0</v>
      </c>
      <c r="Z57" s="130">
        <f>'Chapter 4 Annex B2 - DA unclas'!X8</f>
        <v>0</v>
      </c>
      <c r="AA57" s="130">
        <f>'Chapter 4 Annex B2 - DA unclas'!AA8</f>
        <v>0</v>
      </c>
      <c r="AB57" s="130">
        <f>'Chapter 4 Annex B2 - DA unclas'!AB8</f>
        <v>0</v>
      </c>
      <c r="AC57" s="130">
        <f>'Chapter 4 Annex B2 - DA unclas'!AC8</f>
        <v>0</v>
      </c>
      <c r="AD57" s="130">
        <f>'Chapter 4 Annex B2 - DA unclas'!AE8</f>
        <v>0</v>
      </c>
      <c r="AE57" s="130">
        <f>'Chapter 4 Annex B2 - DA unclas'!AF8</f>
        <v>0</v>
      </c>
      <c r="AF57" s="130">
        <f>'Chapter 4 Annex B2 - DA unclas'!AD8</f>
        <v>0</v>
      </c>
      <c r="AG57" s="130">
        <f>'Chapter 4 Annex B2 - DA unclas'!AG8</f>
        <v>0</v>
      </c>
      <c r="AH57" s="130">
        <f>'Chapter 4 Annex B2 - DA unclas'!AH8</f>
        <v>42533</v>
      </c>
      <c r="AI57" s="130">
        <f>'Chapter 4 Annex B2 - DA unclas'!AI8</f>
        <v>0</v>
      </c>
      <c r="AJ57" s="130">
        <f>'Chapter 4 Annex B2 - DA unclas'!AK8</f>
        <v>0</v>
      </c>
      <c r="AK57" s="130">
        <f>'Chapter 4 Annex B2 - DA unclas'!AL8</f>
        <v>0</v>
      </c>
      <c r="AL57" s="130">
        <f>'Chapter 4 Annex B2 - DA unclas'!AJ8</f>
        <v>0</v>
      </c>
      <c r="AM57" s="130">
        <f>'Chapter 4 Annex B2 - DA unclas'!AM8</f>
        <v>42533</v>
      </c>
      <c r="AN57" s="130">
        <f>'Chapter 4 Annex B2 - DA unclas'!AN8</f>
        <v>0</v>
      </c>
      <c r="AO57" s="130">
        <f>'Chapter 4 Annex B2 - DA unclas'!AO8</f>
        <v>0</v>
      </c>
      <c r="AP57" s="130">
        <f>'Chapter 4 Annex B2 - DA unclas'!AQ8</f>
        <v>0</v>
      </c>
      <c r="AQ57" s="130">
        <f>'Chapter 4 Annex B2 - DA unclas'!AR8</f>
        <v>0</v>
      </c>
      <c r="AR57" s="130">
        <f>'Chapter 4 Annex B2 - DA unclas'!AP8</f>
        <v>0</v>
      </c>
      <c r="AS57" s="130">
        <f>'Chapter 4 Annex B2 - DA unclas'!AS8</f>
        <v>0</v>
      </c>
      <c r="AT57" s="130">
        <f>'Chapter 4 Annex B2 - DA unclas'!AT8</f>
        <v>42533</v>
      </c>
      <c r="AU57" s="130">
        <f>'Chapter 4 Annex B2 - DA unclas'!AU8</f>
        <v>0</v>
      </c>
      <c r="AV57" s="130">
        <f>'Chapter 4 Annex B2 - DA unclas'!AW8</f>
        <v>0</v>
      </c>
      <c r="AW57" s="130">
        <f>'Chapter 4 Annex B2 - DA unclas'!AX8</f>
        <v>0</v>
      </c>
      <c r="AX57" s="130">
        <f>'Chapter 4 Annex B2 - DA unclas'!AV8</f>
        <v>0</v>
      </c>
      <c r="AY57" s="130">
        <f>'Chapter 4 Annex B2 - DA unclas'!AY8</f>
        <v>42533</v>
      </c>
      <c r="AZ57" s="51"/>
      <c r="BA57" s="47"/>
    </row>
    <row r="58" spans="1:53">
      <c r="A58" s="32" t="s">
        <v>951</v>
      </c>
      <c r="B58" s="3"/>
      <c r="C58" s="3"/>
      <c r="D58" s="29"/>
      <c r="E58" s="29"/>
      <c r="F58" s="127"/>
      <c r="G58" s="127"/>
      <c r="H58" s="127"/>
      <c r="I58" s="3"/>
      <c r="J58" s="130">
        <f>'Chapter 4 Annex B2 - DA unclas'!J11</f>
        <v>1712089.4509999999</v>
      </c>
      <c r="K58" s="130">
        <f>'Chapter 4 Annex B2 - DA unclas'!K11</f>
        <v>0</v>
      </c>
      <c r="L58" s="130">
        <f>'Chapter 4 Annex B2 - DA unclas'!M11</f>
        <v>0</v>
      </c>
      <c r="M58" s="130">
        <f>'Chapter 4 Annex B2 - DA unclas'!N11</f>
        <v>0</v>
      </c>
      <c r="N58" s="130">
        <f>'Chapter 4 Annex B2 - DA unclas'!L11</f>
        <v>0</v>
      </c>
      <c r="O58" s="130">
        <f>'Chapter 4 Annex B2 - DA unclas'!O11</f>
        <v>1712089.4509999999</v>
      </c>
      <c r="P58" s="130">
        <f>'Chapter 4 Annex B2 - DA unclas'!P11</f>
        <v>4580424.5453599999</v>
      </c>
      <c r="Q58" s="130">
        <f>'Chapter 4 Annex B2 - DA unclas'!Q11</f>
        <v>0</v>
      </c>
      <c r="R58" s="130">
        <f>'Chapter 4 Annex B2 - DA unclas'!S11</f>
        <v>0</v>
      </c>
      <c r="S58" s="130">
        <f>'Chapter 4 Annex B2 - DA unclas'!T11</f>
        <v>0</v>
      </c>
      <c r="T58" s="130">
        <f>'Chapter 4 Annex B2 - DA unclas'!R11</f>
        <v>0</v>
      </c>
      <c r="U58" s="130">
        <f>'Chapter 4 Annex B2 - DA unclas'!U11</f>
        <v>4580424.5453599999</v>
      </c>
      <c r="V58" s="130">
        <f>'Chapter 4 Annex B2 - DA unclas'!V11</f>
        <v>46308</v>
      </c>
      <c r="W58" s="130">
        <f>'Chapter 4 Annex B2 - DA unclas'!W11</f>
        <v>0</v>
      </c>
      <c r="X58" s="130">
        <f>'Chapter 4 Annex B2 - DA unclas'!Y11</f>
        <v>0</v>
      </c>
      <c r="Y58" s="130">
        <f>'Chapter 4 Annex B2 - DA unclas'!Z11</f>
        <v>0</v>
      </c>
      <c r="Z58" s="130">
        <f>'Chapter 4 Annex B2 - DA unclas'!X11</f>
        <v>0</v>
      </c>
      <c r="AA58" s="130">
        <f>'Chapter 4 Annex B2 - DA unclas'!AA11</f>
        <v>46308</v>
      </c>
      <c r="AB58" s="130">
        <f>'Chapter 4 Annex B2 - DA unclas'!AB11</f>
        <v>47175</v>
      </c>
      <c r="AC58" s="130">
        <f>'Chapter 4 Annex B2 - DA unclas'!AC11</f>
        <v>0</v>
      </c>
      <c r="AD58" s="130">
        <f>'Chapter 4 Annex B2 - DA unclas'!AE11</f>
        <v>0</v>
      </c>
      <c r="AE58" s="130">
        <f>'Chapter 4 Annex B2 - DA unclas'!AF11</f>
        <v>0</v>
      </c>
      <c r="AF58" s="130">
        <f>'Chapter 4 Annex B2 - DA unclas'!AD11</f>
        <v>0</v>
      </c>
      <c r="AG58" s="130">
        <f>'Chapter 4 Annex B2 - DA unclas'!AG11</f>
        <v>47175</v>
      </c>
      <c r="AH58" s="130">
        <f>'Chapter 4 Annex B2 - DA unclas'!AH11</f>
        <v>6385996.9963600002</v>
      </c>
      <c r="AI58" s="130">
        <f>'Chapter 4 Annex B2 - DA unclas'!AI11</f>
        <v>0</v>
      </c>
      <c r="AJ58" s="130">
        <f>'Chapter 4 Annex B2 - DA unclas'!AK11</f>
        <v>0</v>
      </c>
      <c r="AK58" s="130">
        <f>'Chapter 4 Annex B2 - DA unclas'!AL11</f>
        <v>0</v>
      </c>
      <c r="AL58" s="130">
        <f>'Chapter 4 Annex B2 - DA unclas'!AJ11</f>
        <v>0</v>
      </c>
      <c r="AM58" s="130">
        <f>'Chapter 4 Annex B2 - DA unclas'!AM11</f>
        <v>6385996.9963600002</v>
      </c>
      <c r="AN58" s="130">
        <f>'Chapter 4 Annex B2 - DA unclas'!AN11</f>
        <v>0</v>
      </c>
      <c r="AO58" s="130">
        <f>'Chapter 4 Annex B2 - DA unclas'!AO11</f>
        <v>0</v>
      </c>
      <c r="AP58" s="130">
        <f>'Chapter 4 Annex B2 - DA unclas'!AQ11</f>
        <v>0</v>
      </c>
      <c r="AQ58" s="130">
        <f>'Chapter 4 Annex B2 - DA unclas'!AR11</f>
        <v>0</v>
      </c>
      <c r="AR58" s="130">
        <f>'Chapter 4 Annex B2 - DA unclas'!AP11</f>
        <v>0</v>
      </c>
      <c r="AS58" s="130">
        <f>'Chapter 4 Annex B2 - DA unclas'!AS11</f>
        <v>0</v>
      </c>
      <c r="AT58" s="130">
        <f>'Chapter 4 Annex B2 - DA unclas'!AT11</f>
        <v>6385996.9963600002</v>
      </c>
      <c r="AU58" s="130">
        <f>'Chapter 4 Annex B2 - DA unclas'!AU11</f>
        <v>0</v>
      </c>
      <c r="AV58" s="130">
        <f>'Chapter 4 Annex B2 - DA unclas'!AW11</f>
        <v>0</v>
      </c>
      <c r="AW58" s="130">
        <f>'Chapter 4 Annex B2 - DA unclas'!AX11</f>
        <v>0</v>
      </c>
      <c r="AX58" s="130">
        <f>'Chapter 4 Annex B2 - DA unclas'!AV11</f>
        <v>0</v>
      </c>
      <c r="AY58" s="130">
        <f>'Chapter 4 Annex B2 - DA unclas'!AY11</f>
        <v>6385996.9963600002</v>
      </c>
      <c r="AZ58" s="51"/>
      <c r="BA58" s="47"/>
    </row>
    <row r="59" spans="1:53">
      <c r="A59" s="32" t="s">
        <v>952</v>
      </c>
      <c r="B59" s="3"/>
      <c r="C59" s="3"/>
      <c r="D59" s="29"/>
      <c r="E59" s="29"/>
      <c r="F59" s="127"/>
      <c r="G59" s="127"/>
      <c r="H59" s="127"/>
      <c r="I59" s="3"/>
      <c r="J59" s="130">
        <f>'Chapter 4 Annex B2 - DA unclas'!J28</f>
        <v>0</v>
      </c>
      <c r="K59" s="130">
        <f>'Chapter 4 Annex B2 - DA unclas'!K28</f>
        <v>0</v>
      </c>
      <c r="L59" s="130">
        <f>'Chapter 4 Annex B2 - DA unclas'!M28</f>
        <v>0</v>
      </c>
      <c r="M59" s="130">
        <f>'Chapter 4 Annex B2 - DA unclas'!N28</f>
        <v>0</v>
      </c>
      <c r="N59" s="130">
        <f>'Chapter 4 Annex B2 - DA unclas'!L28</f>
        <v>0</v>
      </c>
      <c r="O59" s="130">
        <f>'Chapter 4 Annex B2 - DA unclas'!O28</f>
        <v>0</v>
      </c>
      <c r="P59" s="130">
        <f>'Chapter 4 Annex B2 - DA unclas'!P28</f>
        <v>0</v>
      </c>
      <c r="Q59" s="130">
        <f>'Chapter 4 Annex B2 - DA unclas'!Q28</f>
        <v>0</v>
      </c>
      <c r="R59" s="130">
        <f>'Chapter 4 Annex B2 - DA unclas'!S28</f>
        <v>0</v>
      </c>
      <c r="S59" s="130">
        <f>'Chapter 4 Annex B2 - DA unclas'!T28</f>
        <v>0</v>
      </c>
      <c r="T59" s="130">
        <f>'Chapter 4 Annex B2 - DA unclas'!R28</f>
        <v>0</v>
      </c>
      <c r="U59" s="130">
        <f>'Chapter 4 Annex B2 - DA unclas'!U28</f>
        <v>0</v>
      </c>
      <c r="V59" s="130">
        <f>'Chapter 4 Annex B2 - DA unclas'!V28</f>
        <v>0</v>
      </c>
      <c r="W59" s="130">
        <f>'Chapter 4 Annex B2 - DA unclas'!W28</f>
        <v>0</v>
      </c>
      <c r="X59" s="130">
        <f>'Chapter 4 Annex B2 - DA unclas'!Y28</f>
        <v>0</v>
      </c>
      <c r="Y59" s="130">
        <f>'Chapter 4 Annex B2 - DA unclas'!Z28</f>
        <v>0</v>
      </c>
      <c r="Z59" s="130">
        <f>'Chapter 4 Annex B2 - DA unclas'!X28</f>
        <v>0</v>
      </c>
      <c r="AA59" s="130">
        <f>'Chapter 4 Annex B2 - DA unclas'!AA28</f>
        <v>0</v>
      </c>
      <c r="AB59" s="130">
        <f>'Chapter 4 Annex B2 - DA unclas'!AB28</f>
        <v>0</v>
      </c>
      <c r="AC59" s="130">
        <f>'Chapter 4 Annex B2 - DA unclas'!AC28</f>
        <v>0</v>
      </c>
      <c r="AD59" s="130">
        <f>'Chapter 4 Annex B2 - DA unclas'!AE28</f>
        <v>0</v>
      </c>
      <c r="AE59" s="130">
        <f>'Chapter 4 Annex B2 - DA unclas'!AF28</f>
        <v>0</v>
      </c>
      <c r="AF59" s="130">
        <f>'Chapter 4 Annex B2 - DA unclas'!AD28</f>
        <v>0</v>
      </c>
      <c r="AG59" s="130">
        <f>'Chapter 4 Annex B2 - DA unclas'!AG28</f>
        <v>0</v>
      </c>
      <c r="AH59" s="130">
        <f>'Chapter 4 Annex B2 - DA unclas'!AH28</f>
        <v>0</v>
      </c>
      <c r="AI59" s="130">
        <f>'Chapter 4 Annex B2 - DA unclas'!AI28</f>
        <v>0</v>
      </c>
      <c r="AJ59" s="130">
        <f>'Chapter 4 Annex B2 - DA unclas'!AK28</f>
        <v>0</v>
      </c>
      <c r="AK59" s="130">
        <f>'Chapter 4 Annex B2 - DA unclas'!AL28</f>
        <v>0</v>
      </c>
      <c r="AL59" s="130">
        <f>'Chapter 4 Annex B2 - DA unclas'!AJ28</f>
        <v>0</v>
      </c>
      <c r="AM59" s="130">
        <f>'Chapter 4 Annex B2 - DA unclas'!AM28</f>
        <v>0</v>
      </c>
      <c r="AN59" s="130">
        <f>'Chapter 4 Annex B2 - DA unclas'!AN28</f>
        <v>0</v>
      </c>
      <c r="AO59" s="130">
        <f>'Chapter 4 Annex B2 - DA unclas'!AO28</f>
        <v>0</v>
      </c>
      <c r="AP59" s="130">
        <f>'Chapter 4 Annex B2 - DA unclas'!AQ28</f>
        <v>0</v>
      </c>
      <c r="AQ59" s="130">
        <f>'Chapter 4 Annex B2 - DA unclas'!AR28</f>
        <v>0</v>
      </c>
      <c r="AR59" s="130">
        <f>'Chapter 4 Annex B2 - DA unclas'!AP28</f>
        <v>0</v>
      </c>
      <c r="AS59" s="130">
        <f>'Chapter 4 Annex B2 - DA unclas'!AS28</f>
        <v>0</v>
      </c>
      <c r="AT59" s="130">
        <f>'Chapter 4 Annex B2 - DA unclas'!AT28</f>
        <v>0</v>
      </c>
      <c r="AU59" s="130">
        <f>'Chapter 4 Annex B2 - DA unclas'!AU28</f>
        <v>0</v>
      </c>
      <c r="AV59" s="130">
        <f>'Chapter 4 Annex B2 - DA unclas'!AW28</f>
        <v>0</v>
      </c>
      <c r="AW59" s="130">
        <f>'Chapter 4 Annex B2 - DA unclas'!AX28</f>
        <v>0</v>
      </c>
      <c r="AX59" s="130">
        <f>'Chapter 4 Annex B2 - DA unclas'!AV28</f>
        <v>0</v>
      </c>
      <c r="AY59" s="130">
        <f>'Chapter 4 Annex B2 - DA unclas'!AY28</f>
        <v>0</v>
      </c>
      <c r="AZ59" s="51"/>
      <c r="BA59" s="47"/>
    </row>
    <row r="60" spans="1:53">
      <c r="A60" s="32" t="s">
        <v>964</v>
      </c>
      <c r="B60" s="3"/>
      <c r="C60" s="3"/>
      <c r="D60" s="29"/>
      <c r="E60" s="29"/>
      <c r="F60" s="127"/>
      <c r="G60" s="127"/>
      <c r="H60" s="127"/>
      <c r="I60" s="3"/>
      <c r="J60" s="130">
        <f>'Chapter 4 Annex B2 - DA unclas'!J34</f>
        <v>0</v>
      </c>
      <c r="K60" s="130">
        <f>'Chapter 4 Annex B2 - DA unclas'!K34</f>
        <v>0</v>
      </c>
      <c r="L60" s="130">
        <f>'Chapter 4 Annex B2 - DA unclas'!M34</f>
        <v>0</v>
      </c>
      <c r="M60" s="130">
        <f>'Chapter 4 Annex B2 - DA unclas'!N34</f>
        <v>0</v>
      </c>
      <c r="N60" s="130">
        <f>'Chapter 4 Annex B2 - DA unclas'!L34</f>
        <v>0</v>
      </c>
      <c r="O60" s="130">
        <f>'Chapter 4 Annex B2 - DA unclas'!O34</f>
        <v>0</v>
      </c>
      <c r="P60" s="130">
        <f>'Chapter 4 Annex B2 - DA unclas'!P34</f>
        <v>0</v>
      </c>
      <c r="Q60" s="130">
        <f>'Chapter 4 Annex B2 - DA unclas'!Q34</f>
        <v>0</v>
      </c>
      <c r="R60" s="130">
        <f>'Chapter 4 Annex B2 - DA unclas'!S34</f>
        <v>0</v>
      </c>
      <c r="S60" s="130">
        <f>'Chapter 4 Annex B2 - DA unclas'!T34</f>
        <v>0</v>
      </c>
      <c r="T60" s="130">
        <f>'Chapter 4 Annex B2 - DA unclas'!R34</f>
        <v>0</v>
      </c>
      <c r="U60" s="130">
        <f>'Chapter 4 Annex B2 - DA unclas'!U34</f>
        <v>0</v>
      </c>
      <c r="V60" s="130">
        <f>'Chapter 4 Annex B2 - DA unclas'!V34</f>
        <v>0</v>
      </c>
      <c r="W60" s="130">
        <f>'Chapter 4 Annex B2 - DA unclas'!W34</f>
        <v>0</v>
      </c>
      <c r="X60" s="130">
        <f>'Chapter 4 Annex B2 - DA unclas'!Y34</f>
        <v>0</v>
      </c>
      <c r="Y60" s="130">
        <f>'Chapter 4 Annex B2 - DA unclas'!Z34</f>
        <v>0</v>
      </c>
      <c r="Z60" s="130">
        <f>'Chapter 4 Annex B2 - DA unclas'!X34</f>
        <v>0</v>
      </c>
      <c r="AA60" s="130">
        <f>'Chapter 4 Annex B2 - DA unclas'!AA34</f>
        <v>0</v>
      </c>
      <c r="AB60" s="130">
        <f>'Chapter 4 Annex B2 - DA unclas'!AB34</f>
        <v>0</v>
      </c>
      <c r="AC60" s="130">
        <f>'Chapter 4 Annex B2 - DA unclas'!AC34</f>
        <v>0</v>
      </c>
      <c r="AD60" s="130">
        <f>'Chapter 4 Annex B2 - DA unclas'!AE34</f>
        <v>0</v>
      </c>
      <c r="AE60" s="130">
        <f>'Chapter 4 Annex B2 - DA unclas'!AF34</f>
        <v>0</v>
      </c>
      <c r="AF60" s="130">
        <f>'Chapter 4 Annex B2 - DA unclas'!AD34</f>
        <v>0</v>
      </c>
      <c r="AG60" s="130">
        <f>'Chapter 4 Annex B2 - DA unclas'!AG34</f>
        <v>0</v>
      </c>
      <c r="AH60" s="130">
        <f>'Chapter 4 Annex B2 - DA unclas'!AH34</f>
        <v>0</v>
      </c>
      <c r="AI60" s="130">
        <f>'Chapter 4 Annex B2 - DA unclas'!AI34</f>
        <v>0</v>
      </c>
      <c r="AJ60" s="130">
        <f>'Chapter 4 Annex B2 - DA unclas'!AK34</f>
        <v>0</v>
      </c>
      <c r="AK60" s="130">
        <f>'Chapter 4 Annex B2 - DA unclas'!AL34</f>
        <v>0</v>
      </c>
      <c r="AL60" s="130">
        <f>'Chapter 4 Annex B2 - DA unclas'!AJ34</f>
        <v>0</v>
      </c>
      <c r="AM60" s="130">
        <f>'Chapter 4 Annex B2 - DA unclas'!AM34</f>
        <v>0</v>
      </c>
      <c r="AN60" s="130">
        <f>'Chapter 4 Annex B2 - DA unclas'!AN34</f>
        <v>0</v>
      </c>
      <c r="AO60" s="130">
        <f>'Chapter 4 Annex B2 - DA unclas'!AO34</f>
        <v>0</v>
      </c>
      <c r="AP60" s="130">
        <f>'Chapter 4 Annex B2 - DA unclas'!AQ34</f>
        <v>0</v>
      </c>
      <c r="AQ60" s="130">
        <f>'Chapter 4 Annex B2 - DA unclas'!AR34</f>
        <v>0</v>
      </c>
      <c r="AR60" s="130">
        <f>'Chapter 4 Annex B2 - DA unclas'!AP34</f>
        <v>0</v>
      </c>
      <c r="AS60" s="130">
        <f>'Chapter 4 Annex B2 - DA unclas'!AS34</f>
        <v>0</v>
      </c>
      <c r="AT60" s="130">
        <f>'Chapter 4 Annex B2 - DA unclas'!AT34</f>
        <v>0</v>
      </c>
      <c r="AU60" s="130">
        <f>'Chapter 4 Annex B2 - DA unclas'!AU34</f>
        <v>0</v>
      </c>
      <c r="AV60" s="130">
        <f>'Chapter 4 Annex B2 - DA unclas'!AW34</f>
        <v>0</v>
      </c>
      <c r="AW60" s="130">
        <f>'Chapter 4 Annex B2 - DA unclas'!AX34</f>
        <v>0</v>
      </c>
      <c r="AX60" s="130">
        <f>'Chapter 4 Annex B2 - DA unclas'!AV34</f>
        <v>0</v>
      </c>
      <c r="AY60" s="130">
        <f>'Chapter 4 Annex B2 - DA unclas'!AY34</f>
        <v>0</v>
      </c>
      <c r="AZ60" s="51"/>
      <c r="BA60" s="47"/>
    </row>
    <row r="61" spans="1:53" ht="25.5">
      <c r="A61" s="32" t="s">
        <v>965</v>
      </c>
      <c r="B61" s="3"/>
      <c r="C61" s="3"/>
      <c r="D61" s="29"/>
      <c r="E61" s="29"/>
      <c r="F61" s="127"/>
      <c r="G61" s="127"/>
      <c r="H61" s="127"/>
      <c r="I61" s="3"/>
      <c r="J61" s="130">
        <f>'Chapter 4 Annex B2 - DA unclas'!J36</f>
        <v>2417839.673</v>
      </c>
      <c r="K61" s="130">
        <f>'Chapter 4 Annex B2 - DA unclas'!K36</f>
        <v>0</v>
      </c>
      <c r="L61" s="130">
        <f>'Chapter 4 Annex B2 - DA unclas'!M36</f>
        <v>0</v>
      </c>
      <c r="M61" s="130">
        <f>'Chapter 4 Annex B2 - DA unclas'!N36</f>
        <v>0</v>
      </c>
      <c r="N61" s="130">
        <f>'Chapter 4 Annex B2 - DA unclas'!L36</f>
        <v>0</v>
      </c>
      <c r="O61" s="130">
        <f>'Chapter 4 Annex B2 - DA unclas'!O36</f>
        <v>2417839.673</v>
      </c>
      <c r="P61" s="130">
        <f>'Chapter 4 Annex B2 - DA unclas'!P36</f>
        <v>5365211.92906</v>
      </c>
      <c r="Q61" s="130">
        <f>'Chapter 4 Annex B2 - DA unclas'!Q36</f>
        <v>0</v>
      </c>
      <c r="R61" s="130">
        <f>'Chapter 4 Annex B2 - DA unclas'!S36</f>
        <v>0</v>
      </c>
      <c r="S61" s="130">
        <f>'Chapter 4 Annex B2 - DA unclas'!T36</f>
        <v>0</v>
      </c>
      <c r="T61" s="130">
        <f>'Chapter 4 Annex B2 - DA unclas'!R36</f>
        <v>0</v>
      </c>
      <c r="U61" s="130">
        <f>'Chapter 4 Annex B2 - DA unclas'!U36</f>
        <v>5365211.92906</v>
      </c>
      <c r="V61" s="130">
        <f>'Chapter 4 Annex B2 - DA unclas'!V36</f>
        <v>0</v>
      </c>
      <c r="W61" s="130">
        <f>'Chapter 4 Annex B2 - DA unclas'!W36</f>
        <v>0</v>
      </c>
      <c r="X61" s="130">
        <f>'Chapter 4 Annex B2 - DA unclas'!Y36</f>
        <v>0</v>
      </c>
      <c r="Y61" s="130">
        <f>'Chapter 4 Annex B2 - DA unclas'!Z36</f>
        <v>0</v>
      </c>
      <c r="Z61" s="130">
        <f>'Chapter 4 Annex B2 - DA unclas'!X36</f>
        <v>0</v>
      </c>
      <c r="AA61" s="130">
        <f>'Chapter 4 Annex B2 - DA unclas'!AA36</f>
        <v>0</v>
      </c>
      <c r="AB61" s="130">
        <f>'Chapter 4 Annex B2 - DA unclas'!AB36</f>
        <v>0</v>
      </c>
      <c r="AC61" s="130">
        <f>'Chapter 4 Annex B2 - DA unclas'!AC36</f>
        <v>0</v>
      </c>
      <c r="AD61" s="130">
        <f>'Chapter 4 Annex B2 - DA unclas'!AE36</f>
        <v>0</v>
      </c>
      <c r="AE61" s="130">
        <f>'Chapter 4 Annex B2 - DA unclas'!AF36</f>
        <v>0</v>
      </c>
      <c r="AF61" s="130">
        <f>'Chapter 4 Annex B2 - DA unclas'!AD36</f>
        <v>0</v>
      </c>
      <c r="AG61" s="130">
        <f>'Chapter 4 Annex B2 - DA unclas'!AG36</f>
        <v>0</v>
      </c>
      <c r="AH61" s="130">
        <f>'Chapter 4 Annex B2 - DA unclas'!AH36</f>
        <v>7783051.6020599995</v>
      </c>
      <c r="AI61" s="130">
        <f>'Chapter 4 Annex B2 - DA unclas'!AI36</f>
        <v>0</v>
      </c>
      <c r="AJ61" s="130">
        <f>'Chapter 4 Annex B2 - DA unclas'!AK36</f>
        <v>0</v>
      </c>
      <c r="AK61" s="130">
        <f>'Chapter 4 Annex B2 - DA unclas'!AL36</f>
        <v>0</v>
      </c>
      <c r="AL61" s="130">
        <f>'Chapter 4 Annex B2 - DA unclas'!AJ36</f>
        <v>0</v>
      </c>
      <c r="AM61" s="130">
        <f>'Chapter 4 Annex B2 - DA unclas'!AM36</f>
        <v>7783051.6020599995</v>
      </c>
      <c r="AN61" s="130">
        <f>'Chapter 4 Annex B2 - DA unclas'!AN36</f>
        <v>0</v>
      </c>
      <c r="AO61" s="130">
        <f>'Chapter 4 Annex B2 - DA unclas'!AO36</f>
        <v>0</v>
      </c>
      <c r="AP61" s="130">
        <f>'Chapter 4 Annex B2 - DA unclas'!AQ36</f>
        <v>0</v>
      </c>
      <c r="AQ61" s="130">
        <f>'Chapter 4 Annex B2 - DA unclas'!AR36</f>
        <v>0</v>
      </c>
      <c r="AR61" s="130">
        <f>'Chapter 4 Annex B2 - DA unclas'!AP36</f>
        <v>0</v>
      </c>
      <c r="AS61" s="130">
        <f>'Chapter 4 Annex B2 - DA unclas'!AS36</f>
        <v>0</v>
      </c>
      <c r="AT61" s="130">
        <f>'Chapter 4 Annex B2 - DA unclas'!AT36</f>
        <v>7783051.6020599995</v>
      </c>
      <c r="AU61" s="130">
        <f>'Chapter 4 Annex B2 - DA unclas'!AU36</f>
        <v>0</v>
      </c>
      <c r="AV61" s="130">
        <f>'Chapter 4 Annex B2 - DA unclas'!AW36</f>
        <v>0</v>
      </c>
      <c r="AW61" s="130">
        <f>'Chapter 4 Annex B2 - DA unclas'!AX36</f>
        <v>0</v>
      </c>
      <c r="AX61" s="130">
        <f>'Chapter 4 Annex B2 - DA unclas'!AV36</f>
        <v>0</v>
      </c>
      <c r="AY61" s="130">
        <f>'Chapter 4 Annex B2 - DA unclas'!AY36</f>
        <v>7783051.6020599995</v>
      </c>
      <c r="AZ61" s="51"/>
      <c r="BA61" s="47"/>
    </row>
    <row r="62" spans="1:53">
      <c r="A62" s="32" t="s">
        <v>966</v>
      </c>
      <c r="B62" s="3"/>
      <c r="C62" s="3"/>
      <c r="D62" s="29"/>
      <c r="E62" s="29"/>
      <c r="F62" s="127"/>
      <c r="G62" s="127"/>
      <c r="H62" s="127"/>
      <c r="I62" s="3"/>
      <c r="J62" s="130">
        <f>'Chapter 4 Annex B2 - DA unclas'!J40</f>
        <v>0</v>
      </c>
      <c r="K62" s="130">
        <f>'Chapter 4 Annex B2 - DA unclas'!K40</f>
        <v>0</v>
      </c>
      <c r="L62" s="130">
        <f>'Chapter 4 Annex B2 - DA unclas'!M40</f>
        <v>0</v>
      </c>
      <c r="M62" s="130">
        <f>'Chapter 4 Annex B2 - DA unclas'!N40</f>
        <v>0</v>
      </c>
      <c r="N62" s="130">
        <f>'Chapter 4 Annex B2 - DA unclas'!L40</f>
        <v>0</v>
      </c>
      <c r="O62" s="130">
        <f>'Chapter 4 Annex B2 - DA unclas'!O40</f>
        <v>0</v>
      </c>
      <c r="P62" s="130">
        <f>'Chapter 4 Annex B2 - DA unclas'!P40</f>
        <v>258829</v>
      </c>
      <c r="Q62" s="130">
        <f>'Chapter 4 Annex B2 - DA unclas'!Q40</f>
        <v>0</v>
      </c>
      <c r="R62" s="130">
        <f>'Chapter 4 Annex B2 - DA unclas'!S40</f>
        <v>0</v>
      </c>
      <c r="S62" s="130">
        <f>'Chapter 4 Annex B2 - DA unclas'!T40</f>
        <v>0</v>
      </c>
      <c r="T62" s="130">
        <f>'Chapter 4 Annex B2 - DA unclas'!R40</f>
        <v>0</v>
      </c>
      <c r="U62" s="130">
        <f>'Chapter 4 Annex B2 - DA unclas'!U40</f>
        <v>258829</v>
      </c>
      <c r="V62" s="130">
        <f>'Chapter 4 Annex B2 - DA unclas'!V40</f>
        <v>0</v>
      </c>
      <c r="W62" s="130">
        <f>'Chapter 4 Annex B2 - DA unclas'!W40</f>
        <v>0</v>
      </c>
      <c r="X62" s="130">
        <f>'Chapter 4 Annex B2 - DA unclas'!Y40</f>
        <v>0</v>
      </c>
      <c r="Y62" s="130">
        <f>'Chapter 4 Annex B2 - DA unclas'!Z40</f>
        <v>0</v>
      </c>
      <c r="Z62" s="130">
        <f>'Chapter 4 Annex B2 - DA unclas'!X40</f>
        <v>0</v>
      </c>
      <c r="AA62" s="130">
        <f>'Chapter 4 Annex B2 - DA unclas'!AA40</f>
        <v>0</v>
      </c>
      <c r="AB62" s="130">
        <f>'Chapter 4 Annex B2 - DA unclas'!AB40</f>
        <v>0</v>
      </c>
      <c r="AC62" s="130">
        <f>'Chapter 4 Annex B2 - DA unclas'!AC40</f>
        <v>0</v>
      </c>
      <c r="AD62" s="130">
        <f>'Chapter 4 Annex B2 - DA unclas'!AE40</f>
        <v>0</v>
      </c>
      <c r="AE62" s="130">
        <f>'Chapter 4 Annex B2 - DA unclas'!AF40</f>
        <v>0</v>
      </c>
      <c r="AF62" s="130">
        <f>'Chapter 4 Annex B2 - DA unclas'!AD40</f>
        <v>0</v>
      </c>
      <c r="AG62" s="130">
        <f>'Chapter 4 Annex B2 - DA unclas'!AG40</f>
        <v>0</v>
      </c>
      <c r="AH62" s="130">
        <f>'Chapter 4 Annex B2 - DA unclas'!AH40</f>
        <v>258829</v>
      </c>
      <c r="AI62" s="130">
        <f>'Chapter 4 Annex B2 - DA unclas'!AI40</f>
        <v>0</v>
      </c>
      <c r="AJ62" s="130">
        <f>'Chapter 4 Annex B2 - DA unclas'!AK40</f>
        <v>0</v>
      </c>
      <c r="AK62" s="130">
        <f>'Chapter 4 Annex B2 - DA unclas'!AL40</f>
        <v>0</v>
      </c>
      <c r="AL62" s="130">
        <f>'Chapter 4 Annex B2 - DA unclas'!AJ40</f>
        <v>0</v>
      </c>
      <c r="AM62" s="130">
        <f>'Chapter 4 Annex B2 - DA unclas'!AM40</f>
        <v>258829</v>
      </c>
      <c r="AN62" s="130">
        <f>'Chapter 4 Annex B2 - DA unclas'!AN40</f>
        <v>0</v>
      </c>
      <c r="AO62" s="130">
        <f>'Chapter 4 Annex B2 - DA unclas'!AO40</f>
        <v>0</v>
      </c>
      <c r="AP62" s="130">
        <f>'Chapter 4 Annex B2 - DA unclas'!AQ40</f>
        <v>0</v>
      </c>
      <c r="AQ62" s="130">
        <f>'Chapter 4 Annex B2 - DA unclas'!AR40</f>
        <v>0</v>
      </c>
      <c r="AR62" s="130">
        <f>'Chapter 4 Annex B2 - DA unclas'!AP40</f>
        <v>0</v>
      </c>
      <c r="AS62" s="130">
        <f>'Chapter 4 Annex B2 - DA unclas'!AS40</f>
        <v>0</v>
      </c>
      <c r="AT62" s="130">
        <f>'Chapter 4 Annex B2 - DA unclas'!AT40</f>
        <v>258829</v>
      </c>
      <c r="AU62" s="130">
        <f>'Chapter 4 Annex B2 - DA unclas'!AU40</f>
        <v>0</v>
      </c>
      <c r="AV62" s="130">
        <f>'Chapter 4 Annex B2 - DA unclas'!AW40</f>
        <v>0</v>
      </c>
      <c r="AW62" s="130">
        <f>'Chapter 4 Annex B2 - DA unclas'!AX40</f>
        <v>0</v>
      </c>
      <c r="AX62" s="130">
        <f>'Chapter 4 Annex B2 - DA unclas'!AV40</f>
        <v>0</v>
      </c>
      <c r="AY62" s="130">
        <f>'Chapter 4 Annex B2 - DA unclas'!AY40</f>
        <v>258829</v>
      </c>
      <c r="AZ62" s="51"/>
      <c r="BA62" s="47"/>
    </row>
    <row r="63" spans="1:53">
      <c r="A63" s="32" t="s">
        <v>661</v>
      </c>
      <c r="B63" s="3"/>
      <c r="C63" s="3"/>
      <c r="D63" s="29"/>
      <c r="E63" s="29"/>
      <c r="F63" s="127"/>
      <c r="G63" s="127"/>
      <c r="H63" s="127"/>
      <c r="I63" s="3"/>
      <c r="J63" s="130">
        <f>'Chapter 4 Annex B2 - DA unclas'!J45</f>
        <v>3551823.0959999999</v>
      </c>
      <c r="K63" s="130">
        <f>'Chapter 4 Annex B2 - DA unclas'!K45</f>
        <v>0</v>
      </c>
      <c r="L63" s="130">
        <f>'Chapter 4 Annex B2 - DA unclas'!M45</f>
        <v>0</v>
      </c>
      <c r="M63" s="130">
        <f>'Chapter 4 Annex B2 - DA unclas'!N45</f>
        <v>0</v>
      </c>
      <c r="N63" s="130">
        <f>'Chapter 4 Annex B2 - DA unclas'!L45</f>
        <v>0</v>
      </c>
      <c r="O63" s="130">
        <f>'Chapter 4 Annex B2 - DA unclas'!O45</f>
        <v>3551823.0959999999</v>
      </c>
      <c r="P63" s="130">
        <f>'Chapter 4 Annex B2 - DA unclas'!P45</f>
        <v>4588103.0523799993</v>
      </c>
      <c r="Q63" s="130">
        <f>'Chapter 4 Annex B2 - DA unclas'!Q45</f>
        <v>0</v>
      </c>
      <c r="R63" s="130">
        <f>'Chapter 4 Annex B2 - DA unclas'!S45</f>
        <v>0</v>
      </c>
      <c r="S63" s="130">
        <f>'Chapter 4 Annex B2 - DA unclas'!T45</f>
        <v>3000</v>
      </c>
      <c r="T63" s="130">
        <f>'Chapter 4 Annex B2 - DA unclas'!R45</f>
        <v>0</v>
      </c>
      <c r="U63" s="130">
        <f>'Chapter 4 Annex B2 - DA unclas'!U45</f>
        <v>4591103.0523799993</v>
      </c>
      <c r="V63" s="130">
        <f>'Chapter 4 Annex B2 - DA unclas'!V45</f>
        <v>2719131</v>
      </c>
      <c r="W63" s="130">
        <f>'Chapter 4 Annex B2 - DA unclas'!W45</f>
        <v>0</v>
      </c>
      <c r="X63" s="130">
        <f>'Chapter 4 Annex B2 - DA unclas'!Y45</f>
        <v>0</v>
      </c>
      <c r="Y63" s="130">
        <f>'Chapter 4 Annex B2 - DA unclas'!Z45</f>
        <v>343500</v>
      </c>
      <c r="Z63" s="130">
        <f>'Chapter 4 Annex B2 - DA unclas'!X45</f>
        <v>0</v>
      </c>
      <c r="AA63" s="130">
        <f>'Chapter 4 Annex B2 - DA unclas'!AA45</f>
        <v>3062631</v>
      </c>
      <c r="AB63" s="130">
        <f>'Chapter 4 Annex B2 - DA unclas'!AB45</f>
        <v>2881156</v>
      </c>
      <c r="AC63" s="130">
        <f>'Chapter 4 Annex B2 - DA unclas'!AC45</f>
        <v>0</v>
      </c>
      <c r="AD63" s="130">
        <f>'Chapter 4 Annex B2 - DA unclas'!AE45</f>
        <v>0</v>
      </c>
      <c r="AE63" s="130">
        <f>'Chapter 4 Annex B2 - DA unclas'!AF45</f>
        <v>178500</v>
      </c>
      <c r="AF63" s="130">
        <f>'Chapter 4 Annex B2 - DA unclas'!AD45</f>
        <v>0</v>
      </c>
      <c r="AG63" s="130">
        <f>'Chapter 4 Annex B2 - DA unclas'!AG45</f>
        <v>3059656</v>
      </c>
      <c r="AH63" s="130">
        <f>'Chapter 4 Annex B2 - DA unclas'!AH45</f>
        <v>13740213.14838</v>
      </c>
      <c r="AI63" s="130">
        <f>'Chapter 4 Annex B2 - DA unclas'!AI45</f>
        <v>0</v>
      </c>
      <c r="AJ63" s="130">
        <f>'Chapter 4 Annex B2 - DA unclas'!AK45</f>
        <v>0</v>
      </c>
      <c r="AK63" s="130">
        <f>'Chapter 4 Annex B2 - DA unclas'!AL45</f>
        <v>525000</v>
      </c>
      <c r="AL63" s="130">
        <f>'Chapter 4 Annex B2 - DA unclas'!AJ45</f>
        <v>0</v>
      </c>
      <c r="AM63" s="130">
        <f>'Chapter 4 Annex B2 - DA unclas'!AM45</f>
        <v>14265213.14838</v>
      </c>
      <c r="AN63" s="130">
        <f>'Chapter 4 Annex B2 - DA unclas'!AN45</f>
        <v>37250</v>
      </c>
      <c r="AO63" s="130">
        <f>'Chapter 4 Annex B2 - DA unclas'!AO45</f>
        <v>0</v>
      </c>
      <c r="AP63" s="130">
        <f>'Chapter 4 Annex B2 - DA unclas'!AQ45</f>
        <v>0</v>
      </c>
      <c r="AQ63" s="130">
        <f>'Chapter 4 Annex B2 - DA unclas'!AR45</f>
        <v>3000</v>
      </c>
      <c r="AR63" s="130">
        <f>'Chapter 4 Annex B2 - DA unclas'!AP45</f>
        <v>0</v>
      </c>
      <c r="AS63" s="130">
        <f>'Chapter 4 Annex B2 - DA unclas'!AS45</f>
        <v>40250</v>
      </c>
      <c r="AT63" s="130">
        <f>'Chapter 4 Annex B2 - DA unclas'!AT45</f>
        <v>13777463.14838</v>
      </c>
      <c r="AU63" s="130">
        <f>'Chapter 4 Annex B2 - DA unclas'!AU45</f>
        <v>0</v>
      </c>
      <c r="AV63" s="130">
        <f>'Chapter 4 Annex B2 - DA unclas'!AW45</f>
        <v>0</v>
      </c>
      <c r="AW63" s="130">
        <f>'Chapter 4 Annex B2 - DA unclas'!AX45</f>
        <v>528000</v>
      </c>
      <c r="AX63" s="130">
        <f>'Chapter 4 Annex B2 - DA unclas'!AV45</f>
        <v>0</v>
      </c>
      <c r="AY63" s="130">
        <f>'Chapter 4 Annex B2 - DA unclas'!AY45</f>
        <v>14305463.14838</v>
      </c>
      <c r="AZ63" s="51"/>
      <c r="BA63" s="47"/>
    </row>
    <row r="64" spans="1:53">
      <c r="A64" s="5" t="s">
        <v>341</v>
      </c>
      <c r="B64" s="3"/>
      <c r="C64" s="3"/>
      <c r="D64" s="29"/>
      <c r="E64" s="29"/>
      <c r="F64" s="127"/>
      <c r="G64" s="127"/>
      <c r="H64" s="127"/>
      <c r="I64" s="3"/>
      <c r="J64" s="130">
        <f>'Chapter 4 Annex B2 - DA unclas'!J98</f>
        <v>7681752.2199999988</v>
      </c>
      <c r="K64" s="130">
        <f>'Chapter 4 Annex B2 - DA unclas'!K98</f>
        <v>0</v>
      </c>
      <c r="L64" s="130">
        <f>'Chapter 4 Annex B2 - DA unclas'!M98</f>
        <v>0</v>
      </c>
      <c r="M64" s="130">
        <f>'Chapter 4 Annex B2 - DA unclas'!N98</f>
        <v>0</v>
      </c>
      <c r="N64" s="130">
        <f>'Chapter 4 Annex B2 - DA unclas'!L98</f>
        <v>0</v>
      </c>
      <c r="O64" s="130">
        <f>'Chapter 4 Annex B2 - DA unclas'!O98</f>
        <v>7681752.2199999988</v>
      </c>
      <c r="P64" s="130">
        <f>'Chapter 4 Annex B2 - DA unclas'!P98</f>
        <v>14835101.526799999</v>
      </c>
      <c r="Q64" s="130">
        <f>'Chapter 4 Annex B2 - DA unclas'!Q98</f>
        <v>0</v>
      </c>
      <c r="R64" s="130">
        <f>'Chapter 4 Annex B2 - DA unclas'!S98</f>
        <v>0</v>
      </c>
      <c r="S64" s="130">
        <f>'Chapter 4 Annex B2 - DA unclas'!T98</f>
        <v>3000</v>
      </c>
      <c r="T64" s="130">
        <f>'Chapter 4 Annex B2 - DA unclas'!R98</f>
        <v>0</v>
      </c>
      <c r="U64" s="130">
        <f>'Chapter 4 Annex B2 - DA unclas'!U98</f>
        <v>14838101.526799999</v>
      </c>
      <c r="V64" s="130">
        <f>'Chapter 4 Annex B2 - DA unclas'!V98</f>
        <v>2765439</v>
      </c>
      <c r="W64" s="130">
        <f>'Chapter 4 Annex B2 - DA unclas'!W98</f>
        <v>0</v>
      </c>
      <c r="X64" s="130">
        <f>'Chapter 4 Annex B2 - DA unclas'!Y98</f>
        <v>0</v>
      </c>
      <c r="Y64" s="130">
        <f>'Chapter 4 Annex B2 - DA unclas'!Z98</f>
        <v>343500</v>
      </c>
      <c r="Z64" s="130">
        <f>'Chapter 4 Annex B2 - DA unclas'!X98</f>
        <v>0</v>
      </c>
      <c r="AA64" s="130">
        <f>'Chapter 4 Annex B2 - DA unclas'!AA98</f>
        <v>3108939</v>
      </c>
      <c r="AB64" s="130">
        <f>'Chapter 4 Annex B2 - DA unclas'!AB98</f>
        <v>2928331</v>
      </c>
      <c r="AC64" s="130">
        <f>'Chapter 4 Annex B2 - DA unclas'!AC98</f>
        <v>0</v>
      </c>
      <c r="AD64" s="130">
        <f>'Chapter 4 Annex B2 - DA unclas'!AE98</f>
        <v>0</v>
      </c>
      <c r="AE64" s="130">
        <f>'Chapter 4 Annex B2 - DA unclas'!AF98</f>
        <v>178500</v>
      </c>
      <c r="AF64" s="130">
        <f>'Chapter 4 Annex B2 - DA unclas'!AD98</f>
        <v>0</v>
      </c>
      <c r="AG64" s="130">
        <f>'Chapter 4 Annex B2 - DA unclas'!AG98</f>
        <v>3106831</v>
      </c>
      <c r="AH64" s="130">
        <f>'Chapter 4 Annex B2 - DA unclas'!AH98</f>
        <v>28210623.746800002</v>
      </c>
      <c r="AI64" s="130">
        <f>'Chapter 4 Annex B2 - DA unclas'!AI98</f>
        <v>0</v>
      </c>
      <c r="AJ64" s="130">
        <f>'Chapter 4 Annex B2 - DA unclas'!AK98</f>
        <v>0</v>
      </c>
      <c r="AK64" s="130">
        <f>'Chapter 4 Annex B2 - DA unclas'!AL98</f>
        <v>525000</v>
      </c>
      <c r="AL64" s="130">
        <f>'Chapter 4 Annex B2 - DA unclas'!AJ98</f>
        <v>0</v>
      </c>
      <c r="AM64" s="130">
        <f>'Chapter 4 Annex B2 - DA unclas'!AM98</f>
        <v>28735623.746800002</v>
      </c>
      <c r="AN64" s="130">
        <f>'Chapter 4 Annex B2 - DA unclas'!AN98</f>
        <v>37250</v>
      </c>
      <c r="AO64" s="130">
        <f>'Chapter 4 Annex B2 - DA unclas'!AO98</f>
        <v>0</v>
      </c>
      <c r="AP64" s="130">
        <f>'Chapter 4 Annex B2 - DA unclas'!AQ98</f>
        <v>0</v>
      </c>
      <c r="AQ64" s="130">
        <f>'Chapter 4 Annex B2 - DA unclas'!AR98</f>
        <v>3000</v>
      </c>
      <c r="AR64" s="130">
        <f>'Chapter 4 Annex B2 - DA unclas'!AP98</f>
        <v>0</v>
      </c>
      <c r="AS64" s="130">
        <f>'Chapter 4 Annex B2 - DA unclas'!AS98</f>
        <v>40250</v>
      </c>
      <c r="AT64" s="130">
        <f>'Chapter 4 Annex B2 - DA unclas'!AT98</f>
        <v>28247873.746800002</v>
      </c>
      <c r="AU64" s="130">
        <f>'Chapter 4 Annex B2 - DA unclas'!AU98</f>
        <v>0</v>
      </c>
      <c r="AV64" s="130">
        <f>'Chapter 4 Annex B2 - DA unclas'!AW98</f>
        <v>0</v>
      </c>
      <c r="AW64" s="130">
        <f>'Chapter 4 Annex B2 - DA unclas'!AX98</f>
        <v>528000</v>
      </c>
      <c r="AX64" s="130">
        <f>'Chapter 4 Annex B2 - DA unclas'!AV98</f>
        <v>0</v>
      </c>
      <c r="AY64" s="130">
        <f>'Chapter 4 Annex B2 - DA unclas'!AY98</f>
        <v>28775873.746800002</v>
      </c>
      <c r="AZ64" s="51"/>
      <c r="BA64" s="47"/>
    </row>
    <row r="65" spans="1:52">
      <c r="A65" s="3" t="s">
        <v>118</v>
      </c>
      <c r="B65" s="3"/>
      <c r="C65" s="3"/>
      <c r="D65" s="29"/>
      <c r="E65" s="29"/>
      <c r="F65" s="127"/>
      <c r="G65" s="127"/>
      <c r="H65" s="127"/>
      <c r="I65" s="3"/>
      <c r="J65" s="132"/>
      <c r="K65" s="132"/>
      <c r="L65" s="132"/>
      <c r="M65" s="132"/>
      <c r="N65" s="132"/>
      <c r="O65" s="132"/>
      <c r="P65" s="132"/>
      <c r="Q65" s="132"/>
      <c r="R65" s="132"/>
      <c r="S65" s="132"/>
      <c r="T65" s="132"/>
      <c r="U65" s="132"/>
      <c r="V65" s="132"/>
      <c r="W65" s="132"/>
      <c r="X65" s="132"/>
      <c r="Y65" s="132"/>
      <c r="Z65" s="132"/>
      <c r="AA65" s="132"/>
      <c r="AB65" s="132"/>
      <c r="AC65" s="132"/>
      <c r="AD65" s="132"/>
      <c r="AE65" s="132"/>
      <c r="AF65" s="132"/>
      <c r="AG65" s="132"/>
      <c r="AH65" s="132"/>
      <c r="AI65" s="132"/>
      <c r="AJ65" s="132"/>
      <c r="AK65" s="132"/>
      <c r="AL65" s="132"/>
      <c r="AM65" s="132"/>
      <c r="AN65" s="132"/>
      <c r="AO65" s="132"/>
      <c r="AP65" s="132"/>
      <c r="AQ65" s="132"/>
      <c r="AR65" s="132"/>
      <c r="AS65" s="132"/>
      <c r="AT65" s="132"/>
      <c r="AU65" s="132"/>
      <c r="AV65" s="132"/>
      <c r="AW65" s="132"/>
      <c r="AX65" s="132"/>
      <c r="AY65" s="132"/>
      <c r="AZ65" s="51"/>
    </row>
    <row r="66" spans="1:52" ht="25.5">
      <c r="A66" s="3" t="s">
        <v>124</v>
      </c>
      <c r="B66" s="3"/>
      <c r="C66" s="3"/>
      <c r="D66" s="29"/>
      <c r="E66" s="29"/>
      <c r="F66" s="127"/>
      <c r="G66" s="127"/>
      <c r="H66" s="127"/>
      <c r="I66" s="3"/>
      <c r="J66" s="132"/>
      <c r="K66" s="132"/>
      <c r="L66" s="132"/>
      <c r="M66" s="132"/>
      <c r="N66" s="132"/>
      <c r="O66" s="132"/>
      <c r="P66" s="132"/>
      <c r="Q66" s="132"/>
      <c r="R66" s="132"/>
      <c r="S66" s="132"/>
      <c r="T66" s="132"/>
      <c r="U66" s="132"/>
      <c r="V66" s="132"/>
      <c r="W66" s="132"/>
      <c r="X66" s="132"/>
      <c r="Y66" s="132"/>
      <c r="Z66" s="132"/>
      <c r="AA66" s="132"/>
      <c r="AB66" s="132"/>
      <c r="AC66" s="132"/>
      <c r="AD66" s="132"/>
      <c r="AE66" s="132"/>
      <c r="AF66" s="132"/>
      <c r="AG66" s="132"/>
      <c r="AH66" s="132"/>
      <c r="AI66" s="132"/>
      <c r="AJ66" s="132"/>
      <c r="AK66" s="132"/>
      <c r="AL66" s="132"/>
      <c r="AM66" s="132"/>
      <c r="AN66" s="132"/>
      <c r="AO66" s="132"/>
      <c r="AP66" s="132"/>
      <c r="AQ66" s="132"/>
      <c r="AR66" s="132"/>
      <c r="AS66" s="132"/>
      <c r="AT66" s="132"/>
      <c r="AU66" s="132"/>
      <c r="AV66" s="132"/>
      <c r="AW66" s="132"/>
      <c r="AX66" s="132"/>
      <c r="AY66" s="132"/>
      <c r="AZ66" s="51"/>
    </row>
    <row r="67" spans="1:52" ht="51">
      <c r="A67" s="3" t="s">
        <v>125</v>
      </c>
      <c r="B67" s="3"/>
      <c r="C67" s="3"/>
      <c r="D67" s="29"/>
      <c r="E67" s="29"/>
      <c r="F67" s="127"/>
      <c r="G67" s="127"/>
      <c r="H67" s="127"/>
      <c r="I67" s="3"/>
      <c r="J67" s="132"/>
      <c r="K67" s="132"/>
      <c r="L67" s="132"/>
      <c r="M67" s="132"/>
      <c r="N67" s="132"/>
      <c r="O67" s="132"/>
      <c r="P67" s="132"/>
      <c r="Q67" s="132"/>
      <c r="R67" s="132"/>
      <c r="S67" s="132"/>
      <c r="T67" s="132"/>
      <c r="U67" s="132"/>
      <c r="V67" s="132"/>
      <c r="W67" s="132"/>
      <c r="X67" s="132"/>
      <c r="Y67" s="132"/>
      <c r="Z67" s="132"/>
      <c r="AA67" s="132"/>
      <c r="AB67" s="132"/>
      <c r="AC67" s="132"/>
      <c r="AD67" s="132"/>
      <c r="AE67" s="132"/>
      <c r="AF67" s="132"/>
      <c r="AG67" s="132"/>
      <c r="AH67" s="132"/>
      <c r="AI67" s="132"/>
      <c r="AJ67" s="132"/>
      <c r="AK67" s="132"/>
      <c r="AL67" s="132"/>
      <c r="AM67" s="132"/>
      <c r="AN67" s="132"/>
      <c r="AO67" s="132"/>
      <c r="AP67" s="132"/>
      <c r="AQ67" s="132"/>
      <c r="AR67" s="132"/>
      <c r="AS67" s="132"/>
      <c r="AT67" s="132"/>
      <c r="AU67" s="132"/>
      <c r="AV67" s="132"/>
      <c r="AW67" s="132"/>
      <c r="AX67" s="132"/>
      <c r="AY67" s="132"/>
      <c r="AZ67" s="51"/>
    </row>
    <row r="68" spans="1:52" ht="38.25">
      <c r="A68" s="3" t="s">
        <v>968</v>
      </c>
      <c r="B68" s="3"/>
      <c r="C68" s="3"/>
      <c r="D68" s="29"/>
      <c r="E68" s="29"/>
      <c r="F68" s="127"/>
      <c r="G68" s="127"/>
      <c r="H68" s="127"/>
      <c r="I68" s="3"/>
      <c r="J68" s="132"/>
      <c r="K68" s="132"/>
      <c r="L68" s="132"/>
      <c r="M68" s="132"/>
      <c r="N68" s="132"/>
      <c r="O68" s="132"/>
      <c r="P68" s="132"/>
      <c r="Q68" s="132"/>
      <c r="R68" s="132"/>
      <c r="S68" s="132"/>
      <c r="T68" s="132"/>
      <c r="U68" s="132"/>
      <c r="V68" s="132"/>
      <c r="W68" s="132"/>
      <c r="X68" s="132"/>
      <c r="Y68" s="132"/>
      <c r="Z68" s="132"/>
      <c r="AA68" s="132"/>
      <c r="AB68" s="132"/>
      <c r="AC68" s="132"/>
      <c r="AD68" s="132"/>
      <c r="AE68" s="132"/>
      <c r="AF68" s="132"/>
      <c r="AG68" s="132"/>
      <c r="AH68" s="132"/>
      <c r="AI68" s="132"/>
      <c r="AJ68" s="132"/>
      <c r="AK68" s="132"/>
      <c r="AL68" s="132"/>
      <c r="AM68" s="132"/>
      <c r="AN68" s="132"/>
      <c r="AO68" s="132"/>
      <c r="AP68" s="132"/>
      <c r="AQ68" s="132"/>
      <c r="AR68" s="132"/>
      <c r="AS68" s="132"/>
      <c r="AT68" s="132"/>
      <c r="AU68" s="132"/>
      <c r="AV68" s="132"/>
      <c r="AW68" s="132"/>
      <c r="AX68" s="132"/>
      <c r="AY68" s="132"/>
      <c r="AZ68" s="51"/>
    </row>
    <row r="69" spans="1:52" ht="38.25">
      <c r="A69" s="3" t="s">
        <v>931</v>
      </c>
      <c r="B69" s="3" t="s">
        <v>86</v>
      </c>
      <c r="C69" s="3" t="s">
        <v>121</v>
      </c>
      <c r="D69" s="3" t="s">
        <v>71</v>
      </c>
      <c r="E69" s="29"/>
      <c r="F69" s="128">
        <v>4</v>
      </c>
      <c r="G69" s="127"/>
      <c r="H69" s="128" t="s">
        <v>921</v>
      </c>
      <c r="I69" s="3" t="s">
        <v>91</v>
      </c>
      <c r="J69" s="132">
        <v>2973092</v>
      </c>
      <c r="K69" s="132"/>
      <c r="L69" s="132"/>
      <c r="M69" s="132"/>
      <c r="N69" s="132"/>
      <c r="O69" s="130">
        <f>SUM(J69:N69)</f>
        <v>2973092</v>
      </c>
      <c r="P69" s="131">
        <f>'[5]2011-2016'!$AE$11</f>
        <v>2449371</v>
      </c>
      <c r="Q69" s="131"/>
      <c r="R69" s="131"/>
      <c r="S69" s="131"/>
      <c r="T69" s="131"/>
      <c r="U69" s="130">
        <f>SUM(P69:T69)</f>
        <v>2449371</v>
      </c>
      <c r="V69" s="131">
        <f>'[5]2011-2016'!$AK$11</f>
        <v>3313230</v>
      </c>
      <c r="W69" s="131"/>
      <c r="X69" s="131"/>
      <c r="Y69" s="131"/>
      <c r="Z69" s="131"/>
      <c r="AA69" s="130">
        <f>SUM(V69:Z69)</f>
        <v>3313230</v>
      </c>
      <c r="AB69" s="131">
        <f>'[5]2011-2016'!$AQ$11</f>
        <v>2077964</v>
      </c>
      <c r="AC69" s="131"/>
      <c r="AD69" s="131"/>
      <c r="AE69" s="131"/>
      <c r="AF69" s="131"/>
      <c r="AG69" s="130">
        <f>SUM(AB69:AF69)</f>
        <v>2077964</v>
      </c>
      <c r="AH69" s="130">
        <f>J69+P69+V69+AB69</f>
        <v>10813657</v>
      </c>
      <c r="AI69" s="130"/>
      <c r="AJ69" s="130"/>
      <c r="AK69" s="130"/>
      <c r="AL69" s="130"/>
      <c r="AM69" s="130">
        <f>SUM(AH69:AL69)</f>
        <v>10813657</v>
      </c>
      <c r="AN69" s="132"/>
      <c r="AO69" s="132"/>
      <c r="AP69" s="132"/>
      <c r="AQ69" s="132"/>
      <c r="AR69" s="132"/>
      <c r="AS69" s="132"/>
      <c r="AT69" s="130">
        <f>O69+U69+AA69+AG69</f>
        <v>10813657</v>
      </c>
      <c r="AU69" s="130"/>
      <c r="AV69" s="130"/>
      <c r="AW69" s="130"/>
      <c r="AX69" s="130"/>
      <c r="AY69" s="130">
        <f>SUM(AT69:AX69)</f>
        <v>10813657</v>
      </c>
      <c r="AZ69" s="51"/>
    </row>
    <row r="70" spans="1:52" ht="38.25">
      <c r="A70" s="3"/>
      <c r="B70" s="3" t="s">
        <v>120</v>
      </c>
      <c r="C70" s="3" t="s">
        <v>122</v>
      </c>
      <c r="D70" s="3" t="s">
        <v>71</v>
      </c>
      <c r="E70" s="29"/>
      <c r="F70" s="128"/>
      <c r="G70" s="127"/>
      <c r="H70" s="128" t="s">
        <v>921</v>
      </c>
      <c r="I70" s="3" t="s">
        <v>91</v>
      </c>
      <c r="J70" s="132">
        <v>467926</v>
      </c>
      <c r="K70" s="132"/>
      <c r="L70" s="132"/>
      <c r="M70" s="132"/>
      <c r="N70" s="132"/>
      <c r="O70" s="130">
        <f>SUM(J70:N70)</f>
        <v>467926</v>
      </c>
      <c r="P70" s="131">
        <v>473891</v>
      </c>
      <c r="Q70" s="131"/>
      <c r="R70" s="131"/>
      <c r="S70" s="131"/>
      <c r="T70" s="131"/>
      <c r="U70" s="130">
        <f>SUM(P70:T70)</f>
        <v>473891</v>
      </c>
      <c r="V70" s="131">
        <v>260865</v>
      </c>
      <c r="W70" s="131"/>
      <c r="X70" s="131"/>
      <c r="Y70" s="131"/>
      <c r="Z70" s="131"/>
      <c r="AA70" s="130">
        <f>SUM(V70:Z70)</f>
        <v>260865</v>
      </c>
      <c r="AB70" s="131">
        <v>38256</v>
      </c>
      <c r="AC70" s="131"/>
      <c r="AD70" s="131"/>
      <c r="AE70" s="131"/>
      <c r="AF70" s="131"/>
      <c r="AG70" s="130">
        <f>SUM(AB70:AF70)</f>
        <v>38256</v>
      </c>
      <c r="AH70" s="130">
        <f>J70+P70+V70+AB70</f>
        <v>1240938</v>
      </c>
      <c r="AI70" s="130"/>
      <c r="AJ70" s="130"/>
      <c r="AK70" s="130"/>
      <c r="AL70" s="130"/>
      <c r="AM70" s="130">
        <f>SUM(AH70:AL70)</f>
        <v>1240938</v>
      </c>
      <c r="AN70" s="132"/>
      <c r="AO70" s="132"/>
      <c r="AP70" s="132"/>
      <c r="AQ70" s="132"/>
      <c r="AR70" s="132"/>
      <c r="AS70" s="132"/>
      <c r="AT70" s="130">
        <f>O70+U70+AA70+AG70</f>
        <v>1240938</v>
      </c>
      <c r="AU70" s="130"/>
      <c r="AV70" s="130"/>
      <c r="AW70" s="130"/>
      <c r="AX70" s="130"/>
      <c r="AY70" s="130">
        <f>SUM(AT70:AX70)</f>
        <v>1240938</v>
      </c>
      <c r="AZ70" s="51"/>
    </row>
    <row r="71" spans="1:52" ht="25.5">
      <c r="A71" s="3" t="s">
        <v>969</v>
      </c>
      <c r="B71" s="3"/>
      <c r="C71" s="3"/>
      <c r="D71" s="3"/>
      <c r="E71" s="29"/>
      <c r="F71" s="128"/>
      <c r="G71" s="127"/>
      <c r="H71" s="128"/>
      <c r="I71" s="3"/>
      <c r="J71" s="132"/>
      <c r="K71" s="132"/>
      <c r="L71" s="132"/>
      <c r="M71" s="132"/>
      <c r="N71" s="132"/>
      <c r="O71" s="130"/>
      <c r="P71" s="131"/>
      <c r="Q71" s="131"/>
      <c r="R71" s="131"/>
      <c r="S71" s="131"/>
      <c r="T71" s="131"/>
      <c r="U71" s="130"/>
      <c r="V71" s="131"/>
      <c r="W71" s="131"/>
      <c r="X71" s="131"/>
      <c r="Y71" s="131"/>
      <c r="Z71" s="131"/>
      <c r="AA71" s="130"/>
      <c r="AB71" s="131"/>
      <c r="AC71" s="131"/>
      <c r="AD71" s="131"/>
      <c r="AE71" s="131"/>
      <c r="AF71" s="131"/>
      <c r="AG71" s="130"/>
      <c r="AH71" s="130"/>
      <c r="AI71" s="130"/>
      <c r="AJ71" s="130"/>
      <c r="AK71" s="130"/>
      <c r="AL71" s="130"/>
      <c r="AM71" s="130"/>
      <c r="AN71" s="132"/>
      <c r="AO71" s="132"/>
      <c r="AP71" s="132"/>
      <c r="AQ71" s="132"/>
      <c r="AR71" s="132"/>
      <c r="AS71" s="132"/>
      <c r="AT71" s="130">
        <f>O71+U71+AA71+AG71</f>
        <v>0</v>
      </c>
      <c r="AU71" s="130"/>
      <c r="AV71" s="130"/>
      <c r="AW71" s="130"/>
      <c r="AX71" s="130"/>
      <c r="AY71" s="130"/>
      <c r="AZ71" s="51"/>
    </row>
    <row r="72" spans="1:52" ht="38.25">
      <c r="A72" s="3" t="s">
        <v>119</v>
      </c>
      <c r="B72" s="3" t="s">
        <v>86</v>
      </c>
      <c r="C72" s="3" t="s">
        <v>123</v>
      </c>
      <c r="D72" s="3" t="s">
        <v>71</v>
      </c>
      <c r="E72" s="29"/>
      <c r="F72" s="128">
        <v>4</v>
      </c>
      <c r="G72" s="127"/>
      <c r="H72" s="128" t="s">
        <v>930</v>
      </c>
      <c r="I72" s="3" t="s">
        <v>91</v>
      </c>
      <c r="J72" s="132">
        <v>365250</v>
      </c>
      <c r="K72" s="132"/>
      <c r="L72" s="132"/>
      <c r="M72" s="132"/>
      <c r="N72" s="132"/>
      <c r="O72" s="130">
        <f>SUM(J72:N72)</f>
        <v>365250</v>
      </c>
      <c r="P72" s="131">
        <f>'[5]2011-2016'!$AE$14</f>
        <v>468904</v>
      </c>
      <c r="Q72" s="131"/>
      <c r="R72" s="131"/>
      <c r="S72" s="131"/>
      <c r="T72" s="131"/>
      <c r="U72" s="130">
        <f>SUM(P72:T72)</f>
        <v>468904</v>
      </c>
      <c r="V72" s="131">
        <f>'[5]2011-2016'!$AK$14</f>
        <v>457139</v>
      </c>
      <c r="W72" s="131"/>
      <c r="X72" s="131"/>
      <c r="Y72" s="131"/>
      <c r="Z72" s="131"/>
      <c r="AA72" s="130">
        <f>SUM(V72:Z72)</f>
        <v>457139</v>
      </c>
      <c r="AB72" s="131">
        <f>'[5]2011-2016'!$AQ$14</f>
        <v>477587</v>
      </c>
      <c r="AC72" s="131"/>
      <c r="AD72" s="131"/>
      <c r="AE72" s="131"/>
      <c r="AF72" s="131"/>
      <c r="AG72" s="130">
        <f>SUM(AB72:AF72)</f>
        <v>477587</v>
      </c>
      <c r="AH72" s="130">
        <f>J72+P72+V72+AB72</f>
        <v>1768880</v>
      </c>
      <c r="AI72" s="130"/>
      <c r="AJ72" s="130"/>
      <c r="AK72" s="130"/>
      <c r="AL72" s="130"/>
      <c r="AM72" s="130">
        <f>SUM(AH72:AL72)</f>
        <v>1768880</v>
      </c>
      <c r="AN72" s="132"/>
      <c r="AO72" s="132"/>
      <c r="AP72" s="132"/>
      <c r="AQ72" s="132"/>
      <c r="AR72" s="132"/>
      <c r="AS72" s="132"/>
      <c r="AT72" s="130">
        <f>O72+U72+AA72+AG72</f>
        <v>1768880</v>
      </c>
      <c r="AU72" s="130"/>
      <c r="AV72" s="130"/>
      <c r="AW72" s="130"/>
      <c r="AX72" s="130"/>
      <c r="AY72" s="130">
        <f>SUM(AT72:AX72)</f>
        <v>1768880</v>
      </c>
      <c r="AZ72" s="51"/>
    </row>
    <row r="73" spans="1:52">
      <c r="A73" s="3" t="s">
        <v>334</v>
      </c>
      <c r="B73" s="3"/>
      <c r="C73" s="3"/>
      <c r="D73" s="3"/>
      <c r="E73" s="29"/>
      <c r="F73" s="128"/>
      <c r="G73" s="127"/>
      <c r="H73" s="128"/>
      <c r="I73" s="3"/>
      <c r="J73" s="132">
        <f>J69+J70+J72</f>
        <v>3806268</v>
      </c>
      <c r="K73" s="132"/>
      <c r="L73" s="132"/>
      <c r="M73" s="132"/>
      <c r="N73" s="132"/>
      <c r="O73" s="132">
        <f>O69+O70+O72</f>
        <v>3806268</v>
      </c>
      <c r="P73" s="132">
        <f>P69+P70+P72</f>
        <v>3392166</v>
      </c>
      <c r="Q73" s="132"/>
      <c r="R73" s="132"/>
      <c r="S73" s="132"/>
      <c r="T73" s="132"/>
      <c r="U73" s="132">
        <f>U69+U70+U72</f>
        <v>3392166</v>
      </c>
      <c r="V73" s="132">
        <f>V69+V70+V72</f>
        <v>4031234</v>
      </c>
      <c r="W73" s="132"/>
      <c r="X73" s="132"/>
      <c r="Y73" s="132"/>
      <c r="Z73" s="132"/>
      <c r="AA73" s="132">
        <f>AA69+AA70+AA72</f>
        <v>4031234</v>
      </c>
      <c r="AB73" s="132">
        <f>AB69+AB70+AB72</f>
        <v>2593807</v>
      </c>
      <c r="AC73" s="132"/>
      <c r="AD73" s="132"/>
      <c r="AE73" s="132"/>
      <c r="AF73" s="132"/>
      <c r="AG73" s="132">
        <f>AG69+AG70+AG72</f>
        <v>2593807</v>
      </c>
      <c r="AH73" s="132">
        <f>AH69+AH70+AH72</f>
        <v>13823475</v>
      </c>
      <c r="AI73" s="132"/>
      <c r="AJ73" s="132"/>
      <c r="AK73" s="132"/>
      <c r="AL73" s="132"/>
      <c r="AM73" s="132">
        <f>AM69+AM70+AM72</f>
        <v>13823475</v>
      </c>
      <c r="AN73" s="132"/>
      <c r="AO73" s="132"/>
      <c r="AP73" s="132"/>
      <c r="AQ73" s="132"/>
      <c r="AR73" s="132"/>
      <c r="AS73" s="132"/>
      <c r="AT73" s="132">
        <f>AT69+AT70+AT72</f>
        <v>13823475</v>
      </c>
      <c r="AU73" s="132"/>
      <c r="AV73" s="132"/>
      <c r="AW73" s="132"/>
      <c r="AX73" s="132"/>
      <c r="AY73" s="132">
        <f>AY69+AY70+AY72</f>
        <v>13823475</v>
      </c>
      <c r="AZ73" s="51"/>
    </row>
    <row r="74" spans="1:52">
      <c r="A74" s="16" t="s">
        <v>50</v>
      </c>
      <c r="B74" s="82"/>
      <c r="C74" s="16"/>
      <c r="D74" s="82"/>
      <c r="E74" s="35"/>
      <c r="F74" s="82"/>
      <c r="G74" s="41"/>
      <c r="H74" s="41"/>
      <c r="I74" s="16"/>
      <c r="J74" s="133">
        <f t="shared" ref="J74:AY74" si="12">J37+J45+J56+J64+J73</f>
        <v>51076848.776449993</v>
      </c>
      <c r="K74" s="133">
        <f t="shared" si="12"/>
        <v>43579250</v>
      </c>
      <c r="L74" s="133">
        <f t="shared" si="12"/>
        <v>661163</v>
      </c>
      <c r="M74" s="133">
        <f t="shared" si="12"/>
        <v>285858.60800000001</v>
      </c>
      <c r="N74" s="133">
        <f t="shared" si="12"/>
        <v>14700</v>
      </c>
      <c r="O74" s="133">
        <f t="shared" si="12"/>
        <v>95617820.384449989</v>
      </c>
      <c r="P74" s="133">
        <f t="shared" si="12"/>
        <v>78919928.182720006</v>
      </c>
      <c r="Q74" s="133">
        <f t="shared" si="12"/>
        <v>45666250</v>
      </c>
      <c r="R74" s="133">
        <f t="shared" si="12"/>
        <v>773657</v>
      </c>
      <c r="S74" s="133">
        <f t="shared" si="12"/>
        <v>395301.58799999999</v>
      </c>
      <c r="T74" s="133">
        <f t="shared" si="12"/>
        <v>32100</v>
      </c>
      <c r="U74" s="133">
        <f t="shared" si="12"/>
        <v>125787236.77072001</v>
      </c>
      <c r="V74" s="133">
        <f t="shared" si="12"/>
        <v>78575967.304240003</v>
      </c>
      <c r="W74" s="133">
        <f t="shared" si="12"/>
        <v>48278500</v>
      </c>
      <c r="X74" s="133">
        <f t="shared" si="12"/>
        <v>825250</v>
      </c>
      <c r="Y74" s="133">
        <f t="shared" si="12"/>
        <v>345700</v>
      </c>
      <c r="Z74" s="133">
        <f t="shared" si="12"/>
        <v>32100</v>
      </c>
      <c r="AA74" s="133">
        <f t="shared" si="12"/>
        <v>128057517.30424</v>
      </c>
      <c r="AB74" s="133">
        <f t="shared" si="12"/>
        <v>82582816.800710008</v>
      </c>
      <c r="AC74" s="133">
        <f t="shared" si="12"/>
        <v>50503500</v>
      </c>
      <c r="AD74" s="133">
        <f t="shared" si="12"/>
        <v>869465</v>
      </c>
      <c r="AE74" s="133">
        <f t="shared" si="12"/>
        <v>178500</v>
      </c>
      <c r="AF74" s="133">
        <f t="shared" si="12"/>
        <v>32100</v>
      </c>
      <c r="AG74" s="133">
        <f t="shared" si="12"/>
        <v>134166381.80071001</v>
      </c>
      <c r="AH74" s="133">
        <f t="shared" si="12"/>
        <v>291155561.06411999</v>
      </c>
      <c r="AI74" s="133">
        <f t="shared" si="12"/>
        <v>188027500</v>
      </c>
      <c r="AJ74" s="133">
        <f t="shared" si="12"/>
        <v>3129535</v>
      </c>
      <c r="AK74" s="133">
        <f t="shared" si="12"/>
        <v>1205360.196</v>
      </c>
      <c r="AL74" s="133">
        <f t="shared" si="12"/>
        <v>111000</v>
      </c>
      <c r="AM74" s="133">
        <f t="shared" si="12"/>
        <v>483628956.26012003</v>
      </c>
      <c r="AN74" s="133">
        <f t="shared" si="12"/>
        <v>9831922</v>
      </c>
      <c r="AO74" s="133">
        <f t="shared" si="12"/>
        <v>0</v>
      </c>
      <c r="AP74" s="133">
        <f t="shared" si="12"/>
        <v>0</v>
      </c>
      <c r="AQ74" s="133">
        <f t="shared" si="12"/>
        <v>3000</v>
      </c>
      <c r="AR74" s="133">
        <f t="shared" si="12"/>
        <v>0</v>
      </c>
      <c r="AS74" s="133">
        <f t="shared" si="12"/>
        <v>9834922</v>
      </c>
      <c r="AT74" s="133">
        <f t="shared" si="12"/>
        <v>300987483.06411999</v>
      </c>
      <c r="AU74" s="133">
        <f t="shared" si="12"/>
        <v>188027500</v>
      </c>
      <c r="AV74" s="133">
        <f t="shared" si="12"/>
        <v>3129535</v>
      </c>
      <c r="AW74" s="133">
        <f t="shared" si="12"/>
        <v>1208360.196</v>
      </c>
      <c r="AX74" s="133">
        <f t="shared" si="12"/>
        <v>111000</v>
      </c>
      <c r="AY74" s="133">
        <f t="shared" si="12"/>
        <v>493463878.26012003</v>
      </c>
      <c r="AZ74" s="51"/>
    </row>
    <row r="75" spans="1:52" ht="51">
      <c r="A75" s="116" t="s">
        <v>896</v>
      </c>
      <c r="J75" s="34"/>
      <c r="K75" s="34"/>
      <c r="L75" s="34"/>
      <c r="M75" s="34"/>
      <c r="N75" s="34"/>
      <c r="O75" s="34"/>
      <c r="P75" s="34"/>
      <c r="Q75" s="34"/>
      <c r="R75" s="34"/>
      <c r="S75" s="34"/>
      <c r="T75" s="34"/>
      <c r="U75" s="34"/>
      <c r="V75" s="34"/>
      <c r="W75" s="34"/>
      <c r="X75" s="34"/>
      <c r="Y75" s="34"/>
      <c r="Z75" s="34"/>
      <c r="AA75" s="34"/>
      <c r="AB75" s="34"/>
      <c r="AC75" s="34"/>
      <c r="AD75" s="34"/>
      <c r="AE75" s="34"/>
      <c r="AF75" s="34"/>
      <c r="AG75" s="34"/>
      <c r="AH75" s="34"/>
      <c r="AI75" s="34"/>
      <c r="AJ75" s="34"/>
      <c r="AK75" s="34"/>
      <c r="AL75" s="34"/>
      <c r="AM75" s="34"/>
      <c r="AN75" s="134"/>
      <c r="AO75" s="134"/>
      <c r="AP75" s="134"/>
      <c r="AQ75" s="134"/>
      <c r="AR75" s="134"/>
      <c r="AS75" s="134"/>
      <c r="AT75" s="134"/>
      <c r="AU75" s="134"/>
      <c r="AV75" s="134"/>
      <c r="AW75" s="134"/>
      <c r="AX75" s="134"/>
      <c r="AY75" s="134"/>
    </row>
    <row r="76" spans="1:52">
      <c r="B76" s="17"/>
      <c r="C76" s="17"/>
      <c r="D76" s="17"/>
      <c r="I76" s="17"/>
    </row>
    <row r="77" spans="1:52">
      <c r="C77" s="17"/>
      <c r="D77" s="17"/>
      <c r="I77" s="17"/>
      <c r="AY77" s="52"/>
    </row>
    <row r="78" spans="1:52">
      <c r="C78" s="17"/>
      <c r="D78" s="17"/>
      <c r="I78" s="17"/>
      <c r="AM78" s="47"/>
    </row>
    <row r="79" spans="1:52">
      <c r="AK79" s="53"/>
      <c r="AL79" s="53"/>
      <c r="AM79" s="53"/>
      <c r="AN79" s="53"/>
      <c r="AY79" s="50"/>
    </row>
    <row r="80" spans="1:52">
      <c r="B80" s="151"/>
      <c r="C80" s="151"/>
      <c r="D80" s="151"/>
      <c r="E80" s="151"/>
      <c r="F80" s="151"/>
      <c r="G80" s="151"/>
      <c r="H80" s="151"/>
      <c r="I80" s="151"/>
      <c r="AK80" s="53"/>
      <c r="AL80" s="53"/>
      <c r="AM80" s="53"/>
      <c r="AY80" s="52"/>
    </row>
    <row r="81" spans="1:40">
      <c r="B81" s="152"/>
      <c r="C81" s="152"/>
      <c r="D81" s="152"/>
      <c r="E81" s="152"/>
      <c r="F81" s="152"/>
      <c r="G81" s="152"/>
      <c r="H81" s="152"/>
      <c r="I81" s="152"/>
    </row>
    <row r="82" spans="1:40">
      <c r="B82" s="151"/>
      <c r="C82" s="151"/>
      <c r="D82" s="151"/>
      <c r="E82" s="151"/>
      <c r="F82" s="151"/>
      <c r="G82" s="151"/>
      <c r="H82" s="151"/>
      <c r="I82" s="151"/>
    </row>
    <row r="83" spans="1:40">
      <c r="B83" s="151"/>
      <c r="C83" s="151"/>
      <c r="D83" s="151"/>
      <c r="E83" s="151"/>
      <c r="F83" s="151"/>
      <c r="G83" s="151"/>
      <c r="H83" s="151"/>
      <c r="I83" s="151"/>
    </row>
    <row r="84" spans="1:40">
      <c r="B84" s="150"/>
      <c r="C84" s="150"/>
      <c r="D84" s="150"/>
      <c r="E84" s="150"/>
      <c r="F84" s="150"/>
      <c r="G84" s="150"/>
      <c r="H84" s="150"/>
      <c r="I84" s="150"/>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c r="AM84" s="25"/>
      <c r="AN84" s="25"/>
    </row>
    <row r="85" spans="1:40">
      <c r="A85" s="17"/>
      <c r="B85" s="21"/>
      <c r="H85" s="13"/>
      <c r="I85" s="46"/>
      <c r="J85" s="25"/>
      <c r="K85" s="25"/>
      <c r="L85" s="25"/>
      <c r="M85" s="25"/>
      <c r="N85" s="25"/>
      <c r="O85" s="25"/>
      <c r="P85" s="25"/>
      <c r="Q85" s="25"/>
      <c r="R85" s="25"/>
      <c r="S85" s="25"/>
      <c r="T85" s="25"/>
      <c r="U85" s="25"/>
      <c r="V85" s="25"/>
      <c r="W85" s="25"/>
      <c r="X85" s="25"/>
      <c r="Y85" s="25"/>
      <c r="Z85" s="25"/>
      <c r="AA85" s="25"/>
      <c r="AB85" s="25"/>
      <c r="AC85" s="25"/>
      <c r="AD85" s="25"/>
      <c r="AE85" s="25"/>
      <c r="AF85" s="25"/>
      <c r="AG85" s="25"/>
      <c r="AH85" s="25"/>
      <c r="AI85" s="25"/>
      <c r="AJ85" s="25"/>
      <c r="AK85" s="25"/>
      <c r="AL85" s="25"/>
      <c r="AM85" s="25"/>
      <c r="AN85" s="25"/>
    </row>
    <row r="86" spans="1:40">
      <c r="A86" s="54" t="b">
        <v>0</v>
      </c>
      <c r="J86" s="25"/>
      <c r="K86" s="25"/>
      <c r="L86" s="25"/>
      <c r="M86" s="25"/>
      <c r="N86" s="25"/>
      <c r="O86" s="25"/>
      <c r="P86" s="25"/>
      <c r="Q86" s="25"/>
      <c r="R86" s="25"/>
      <c r="S86" s="25"/>
      <c r="T86" s="25"/>
      <c r="U86" s="25"/>
      <c r="V86" s="25"/>
      <c r="W86" s="25"/>
      <c r="X86" s="25"/>
      <c r="Y86" s="25"/>
      <c r="Z86" s="25"/>
      <c r="AA86" s="25"/>
      <c r="AB86" s="25"/>
      <c r="AC86" s="25"/>
      <c r="AD86" s="25"/>
      <c r="AE86" s="25"/>
      <c r="AF86" s="25"/>
      <c r="AG86" s="25"/>
      <c r="AH86" s="25"/>
      <c r="AI86" s="25"/>
      <c r="AJ86" s="25"/>
      <c r="AK86" s="25"/>
      <c r="AL86" s="25"/>
      <c r="AM86" s="25"/>
      <c r="AN86" s="25"/>
    </row>
  </sheetData>
  <mergeCells count="29">
    <mergeCell ref="A1:A3"/>
    <mergeCell ref="F1:F3"/>
    <mergeCell ref="G1:G3"/>
    <mergeCell ref="H1:H3"/>
    <mergeCell ref="I1:I3"/>
    <mergeCell ref="AH2:AM2"/>
    <mergeCell ref="AH1:AM1"/>
    <mergeCell ref="AN2:AS2"/>
    <mergeCell ref="AN1:AS1"/>
    <mergeCell ref="AT2:AY2"/>
    <mergeCell ref="AT1:AY1"/>
    <mergeCell ref="P2:U2"/>
    <mergeCell ref="P1:U1"/>
    <mergeCell ref="V2:AA2"/>
    <mergeCell ref="V1:AA1"/>
    <mergeCell ref="AB2:AG2"/>
    <mergeCell ref="AB1:AG1"/>
    <mergeCell ref="B84:I84"/>
    <mergeCell ref="B80:I80"/>
    <mergeCell ref="B81:I81"/>
    <mergeCell ref="B83:I83"/>
    <mergeCell ref="J1:O1"/>
    <mergeCell ref="J2:O2"/>
    <mergeCell ref="B82:I82"/>
    <mergeCell ref="D1:E1"/>
    <mergeCell ref="B1:B3"/>
    <mergeCell ref="C1:C3"/>
    <mergeCell ref="D2:D3"/>
    <mergeCell ref="E2:E3"/>
  </mergeCells>
  <conditionalFormatting sqref="L3 N3 R3 T3 X3 Z3 AD3 AF3 AJ3 AL3 AP3 AR3 AV3 AX3">
    <cfRule type="cellIs" dxfId="7" priority="1" stopIfTrue="1" operator="equal">
      <formula>0</formula>
    </cfRule>
  </conditionalFormatting>
  <dataValidations count="2">
    <dataValidation type="list" allowBlank="1" showInputMessage="1" sqref="D5:D34 D36:D74">
      <formula1>"Nationwide, Interregional, Region-Specific,  "</formula1>
    </dataValidation>
    <dataValidation type="list" allowBlank="1" showInputMessage="1" sqref="E5:E34 E36:E74">
      <formula1>"CAR, NCR, I, II, III, IVA, IVB, V, VI, VII, VIII, IX, X, XI, XII, XIII, ARMM,  "</formula1>
    </dataValidation>
  </dataValidations>
  <hyperlinks>
    <hyperlink ref="A12" location="g1mfo3" display="(c) MFO**3: Irrigation Network Services"/>
    <hyperlink ref="A11" location="g1mfo2" display="(b) MFO**2: Technical and Support Services"/>
    <hyperlink ref="A13" location="g1mfo5" display="(d) MFO**5: A&amp;F Equipment and Facilities Support Services"/>
    <hyperlink ref="A14" location="g1mfo6" display="(e) MFO**6: A&amp;F Regulation Services"/>
    <hyperlink ref="A15" location="g1mfo7" display="(f) MFO**7: Credit Support Services"/>
    <hyperlink ref="A16" location="g1ucmfo" display="(g) Unclassified MFO"/>
    <hyperlink ref="A41" location="g2mfo2" display="(a) MFO**2: Technical and Suppot Services"/>
    <hyperlink ref="A42" location="g2mfo3" display="(b) MFO**3: Irrigation Network Services"/>
    <hyperlink ref="A43" location="g2mfo5" display="(c) MFO**5: A&amp;F Equipment and Facilities Support Services"/>
    <hyperlink ref="A44" location="g2ucmfo" display="(d) Unclassified MFO"/>
    <hyperlink ref="A48" location="g12mfo1" display="(a) MFO**1: A&amp;F Policy Services"/>
    <hyperlink ref="A49" location="g12mfo2" display="(b) MFO**2: Technical and Suppot Services"/>
    <hyperlink ref="A50" location="g12mfo3" display="(c) MFO**3: Irrigation Network Services"/>
    <hyperlink ref="A51" location="g12mfo4" display="(d) MFO**4: FMR Network Services"/>
    <hyperlink ref="A52" location="g12mfo5" display="(e) MFO**5: A&amp;F Equipment and Facilities Support Services"/>
    <hyperlink ref="A53" location="g12mfo6" display="(f) MFO**6: A&amp;F Regulation Services"/>
    <hyperlink ref="A54" location="g12mfo7" display="(g) MFO**7: Credit Support Services"/>
    <hyperlink ref="A55" location="g12ucmfo" display="(h) Unclassified MFO"/>
    <hyperlink ref="A57" location="UGmfo1" display="(a) MFO**1: A&amp;F Policy Services"/>
    <hyperlink ref="A58" location="UGmfo2" display="(b) MFO**2: Technical and Support Services"/>
    <hyperlink ref="A59" location="UGmfo3" display="(c) MFO**3: Irrigation Network Services"/>
    <hyperlink ref="A60" location="UGmfo4" display="(d) MFO**4: FMR Network Services"/>
    <hyperlink ref="A61" location="UGmfo5" display="(e) MFO**5: A&amp;F Equipment and Facilities Support Services"/>
    <hyperlink ref="A62" location="UGmfo6" display="(f) MFO**6: A&amp;F Regulation Services"/>
    <hyperlink ref="A63" location="UGucmfo" display="(g) Unclassified MFO"/>
    <hyperlink ref="A10" location="g1mfo1" display="(a) MFO**1: A&amp;F Policy Services"/>
  </hyperlinks>
  <printOptions horizontalCentered="1"/>
  <pageMargins left="0.33" right="0.36" top="0.75" bottom="0.75" header="0.3" footer="0.3"/>
  <pageSetup paperSize="9" scale="61" pageOrder="overThenDown" orientation="landscape" r:id="rId1"/>
  <headerFooter>
    <oddHeader>&amp;C&amp;"Arial,Bold"&amp;12Chapter 4: Competitive and Sustainable Agriculture and Fisheries Sector
Annex B2: List of Non-Core Investment Programs and Projects (Non-CIPs) with Annual Investment Targets By Source of Financing</oddHeader>
    <oddFooter>&amp;L&amp;"Arial,Regular"&amp;10Part 1 of 5
&amp;C&amp;"Arial,Bold"&amp;12 2011-2016 Revalidated Public Investment Program &amp;R&amp;"Arial,Regular"&amp;10 Page &amp;P of &amp;N</oddFooter>
  </headerFooter>
  <rowBreaks count="1" manualBreakCount="1">
    <brk id="41" max="50" man="1"/>
  </rowBreaks>
  <colBreaks count="7" manualBreakCount="7">
    <brk id="9" max="74" man="1"/>
    <brk id="15" max="1048575" man="1"/>
    <brk id="21" max="1048575" man="1"/>
    <brk id="27" max="1048575" man="1"/>
    <brk id="33" max="1048575" man="1"/>
    <brk id="39" max="74" man="1"/>
    <brk id="45" max="74" man="1"/>
  </colBreaks>
</worksheet>
</file>

<file path=xl/worksheets/sheet2.xml><?xml version="1.0" encoding="utf-8"?>
<worksheet xmlns="http://schemas.openxmlformats.org/spreadsheetml/2006/main" xmlns:r="http://schemas.openxmlformats.org/officeDocument/2006/relationships">
  <dimension ref="A1:IN192"/>
  <sheetViews>
    <sheetView view="pageBreakPreview" topLeftCell="A184" zoomScaleNormal="90" zoomScaleSheetLayoutView="100" zoomScalePageLayoutView="82" workbookViewId="0">
      <selection activeCell="J60" sqref="J60:AY184"/>
    </sheetView>
  </sheetViews>
  <sheetFormatPr defaultRowHeight="12.75"/>
  <cols>
    <col min="1" max="1" width="45.7109375" style="25" customWidth="1"/>
    <col min="2" max="2" width="10.7109375" style="38" customWidth="1"/>
    <col min="3" max="3" width="45.7109375" style="25" customWidth="1"/>
    <col min="4" max="5" width="15.7109375" style="19" customWidth="1"/>
    <col min="6" max="6" width="10.7109375" style="19" customWidth="1"/>
    <col min="7" max="7" width="15.7109375" style="19" customWidth="1"/>
    <col min="8" max="8" width="23.7109375" style="17" customWidth="1"/>
    <col min="9" max="9" width="15.7109375" style="13" customWidth="1"/>
    <col min="10" max="40" width="20.7109375" style="46" customWidth="1"/>
    <col min="41" max="51" width="20.7109375" style="25" customWidth="1"/>
    <col min="52" max="16384" width="9.140625" style="25"/>
  </cols>
  <sheetData>
    <row r="1" spans="1:51" s="43" customFormat="1" ht="12.75" customHeight="1">
      <c r="A1" s="157" t="s">
        <v>928</v>
      </c>
      <c r="B1" s="163" t="s">
        <v>0</v>
      </c>
      <c r="C1" s="166" t="s">
        <v>926</v>
      </c>
      <c r="D1" s="166" t="s">
        <v>922</v>
      </c>
      <c r="E1" s="166"/>
      <c r="F1" s="166" t="s">
        <v>2</v>
      </c>
      <c r="G1" s="166" t="s">
        <v>886</v>
      </c>
      <c r="H1" s="166" t="s">
        <v>4</v>
      </c>
      <c r="I1" s="166" t="s">
        <v>65</v>
      </c>
      <c r="J1" s="162" t="s">
        <v>914</v>
      </c>
      <c r="K1" s="162"/>
      <c r="L1" s="162"/>
      <c r="M1" s="162"/>
      <c r="N1" s="162"/>
      <c r="O1" s="162"/>
      <c r="P1" s="162" t="s">
        <v>914</v>
      </c>
      <c r="Q1" s="162"/>
      <c r="R1" s="162"/>
      <c r="S1" s="162"/>
      <c r="T1" s="162"/>
      <c r="U1" s="162"/>
      <c r="V1" s="162" t="s">
        <v>914</v>
      </c>
      <c r="W1" s="162"/>
      <c r="X1" s="162"/>
      <c r="Y1" s="162"/>
      <c r="Z1" s="162"/>
      <c r="AA1" s="162"/>
      <c r="AB1" s="162" t="s">
        <v>914</v>
      </c>
      <c r="AC1" s="162"/>
      <c r="AD1" s="162"/>
      <c r="AE1" s="162"/>
      <c r="AF1" s="162"/>
      <c r="AG1" s="162"/>
      <c r="AH1" s="162" t="s">
        <v>914</v>
      </c>
      <c r="AI1" s="162"/>
      <c r="AJ1" s="162"/>
      <c r="AK1" s="162"/>
      <c r="AL1" s="162"/>
      <c r="AM1" s="162"/>
      <c r="AN1" s="162" t="s">
        <v>914</v>
      </c>
      <c r="AO1" s="162"/>
      <c r="AP1" s="162"/>
      <c r="AQ1" s="162"/>
      <c r="AR1" s="162"/>
      <c r="AS1" s="162"/>
      <c r="AT1" s="162" t="s">
        <v>914</v>
      </c>
      <c r="AU1" s="162"/>
      <c r="AV1" s="162"/>
      <c r="AW1" s="162"/>
      <c r="AX1" s="162"/>
      <c r="AY1" s="162"/>
    </row>
    <row r="2" spans="1:51" s="43" customFormat="1" ht="39.75" customHeight="1">
      <c r="A2" s="158"/>
      <c r="B2" s="164"/>
      <c r="C2" s="166"/>
      <c r="D2" s="168" t="s">
        <v>927</v>
      </c>
      <c r="E2" s="168" t="s">
        <v>5</v>
      </c>
      <c r="F2" s="166"/>
      <c r="G2" s="166"/>
      <c r="H2" s="166"/>
      <c r="I2" s="166"/>
      <c r="J2" s="167" t="s">
        <v>6</v>
      </c>
      <c r="K2" s="167"/>
      <c r="L2" s="167"/>
      <c r="M2" s="167"/>
      <c r="N2" s="167"/>
      <c r="O2" s="167"/>
      <c r="P2" s="167" t="s">
        <v>7</v>
      </c>
      <c r="Q2" s="162"/>
      <c r="R2" s="162"/>
      <c r="S2" s="162"/>
      <c r="T2" s="162"/>
      <c r="U2" s="162"/>
      <c r="V2" s="167" t="s">
        <v>8</v>
      </c>
      <c r="W2" s="162"/>
      <c r="X2" s="162"/>
      <c r="Y2" s="162"/>
      <c r="Z2" s="162"/>
      <c r="AA2" s="162"/>
      <c r="AB2" s="167" t="s">
        <v>9</v>
      </c>
      <c r="AC2" s="162"/>
      <c r="AD2" s="162"/>
      <c r="AE2" s="162"/>
      <c r="AF2" s="162"/>
      <c r="AG2" s="162"/>
      <c r="AH2" s="162" t="s">
        <v>51</v>
      </c>
      <c r="AI2" s="167"/>
      <c r="AJ2" s="167"/>
      <c r="AK2" s="167"/>
      <c r="AL2" s="167"/>
      <c r="AM2" s="167"/>
      <c r="AN2" s="162" t="s">
        <v>917</v>
      </c>
      <c r="AO2" s="167"/>
      <c r="AP2" s="167"/>
      <c r="AQ2" s="167"/>
      <c r="AR2" s="167"/>
      <c r="AS2" s="167"/>
      <c r="AT2" s="162" t="s">
        <v>916</v>
      </c>
      <c r="AU2" s="167"/>
      <c r="AV2" s="167"/>
      <c r="AW2" s="167"/>
      <c r="AX2" s="167"/>
      <c r="AY2" s="167"/>
    </row>
    <row r="3" spans="1:51" s="43" customFormat="1">
      <c r="A3" s="159"/>
      <c r="B3" s="165"/>
      <c r="C3" s="166"/>
      <c r="D3" s="168"/>
      <c r="E3" s="168"/>
      <c r="F3" s="166"/>
      <c r="G3" s="166"/>
      <c r="H3" s="166"/>
      <c r="I3" s="166"/>
      <c r="J3" s="117" t="s">
        <v>11</v>
      </c>
      <c r="K3" s="117" t="s">
        <v>12</v>
      </c>
      <c r="L3" s="118" t="s">
        <v>13</v>
      </c>
      <c r="M3" s="117" t="s">
        <v>915</v>
      </c>
      <c r="N3" s="118" t="s">
        <v>351</v>
      </c>
      <c r="O3" s="83" t="s">
        <v>14</v>
      </c>
      <c r="P3" s="117" t="s">
        <v>11</v>
      </c>
      <c r="Q3" s="117" t="s">
        <v>12</v>
      </c>
      <c r="R3" s="118" t="s">
        <v>13</v>
      </c>
      <c r="S3" s="117" t="s">
        <v>915</v>
      </c>
      <c r="T3" s="118" t="s">
        <v>351</v>
      </c>
      <c r="U3" s="83" t="s">
        <v>14</v>
      </c>
      <c r="V3" s="117" t="s">
        <v>11</v>
      </c>
      <c r="W3" s="117" t="s">
        <v>12</v>
      </c>
      <c r="X3" s="118" t="s">
        <v>13</v>
      </c>
      <c r="Y3" s="117" t="s">
        <v>915</v>
      </c>
      <c r="Z3" s="118" t="s">
        <v>351</v>
      </c>
      <c r="AA3" s="83" t="s">
        <v>14</v>
      </c>
      <c r="AB3" s="117" t="s">
        <v>11</v>
      </c>
      <c r="AC3" s="117" t="s">
        <v>12</v>
      </c>
      <c r="AD3" s="118" t="s">
        <v>13</v>
      </c>
      <c r="AE3" s="117" t="s">
        <v>915</v>
      </c>
      <c r="AF3" s="118" t="s">
        <v>351</v>
      </c>
      <c r="AG3" s="83" t="s">
        <v>14</v>
      </c>
      <c r="AH3" s="117" t="s">
        <v>11</v>
      </c>
      <c r="AI3" s="117" t="s">
        <v>12</v>
      </c>
      <c r="AJ3" s="118" t="s">
        <v>13</v>
      </c>
      <c r="AK3" s="117" t="s">
        <v>915</v>
      </c>
      <c r="AL3" s="118" t="s">
        <v>351</v>
      </c>
      <c r="AM3" s="83" t="s">
        <v>14</v>
      </c>
      <c r="AN3" s="117" t="s">
        <v>11</v>
      </c>
      <c r="AO3" s="117" t="s">
        <v>12</v>
      </c>
      <c r="AP3" s="118" t="s">
        <v>13</v>
      </c>
      <c r="AQ3" s="117" t="s">
        <v>915</v>
      </c>
      <c r="AR3" s="118" t="s">
        <v>351</v>
      </c>
      <c r="AS3" s="83" t="s">
        <v>14</v>
      </c>
      <c r="AT3" s="117" t="s">
        <v>11</v>
      </c>
      <c r="AU3" s="117" t="s">
        <v>12</v>
      </c>
      <c r="AV3" s="118" t="s">
        <v>13</v>
      </c>
      <c r="AW3" s="117" t="s">
        <v>915</v>
      </c>
      <c r="AX3" s="118" t="s">
        <v>351</v>
      </c>
      <c r="AY3" s="83" t="s">
        <v>10</v>
      </c>
    </row>
    <row r="4" spans="1:51" s="43" customFormat="1">
      <c r="A4" s="84" t="s">
        <v>62</v>
      </c>
      <c r="B4" s="148" t="s">
        <v>939</v>
      </c>
      <c r="C4" s="118" t="s">
        <v>15</v>
      </c>
      <c r="D4" s="118" t="s">
        <v>64</v>
      </c>
      <c r="E4" s="118" t="s">
        <v>16</v>
      </c>
      <c r="F4" s="118" t="s">
        <v>17</v>
      </c>
      <c r="G4" s="117" t="s">
        <v>18</v>
      </c>
      <c r="H4" s="117" t="s">
        <v>19</v>
      </c>
      <c r="I4" s="83" t="s">
        <v>20</v>
      </c>
      <c r="J4" s="83" t="s">
        <v>21</v>
      </c>
      <c r="K4" s="83" t="s">
        <v>22</v>
      </c>
      <c r="L4" s="117" t="s">
        <v>23</v>
      </c>
      <c r="M4" s="117" t="s">
        <v>24</v>
      </c>
      <c r="N4" s="117" t="s">
        <v>25</v>
      </c>
      <c r="O4" s="117" t="s">
        <v>26</v>
      </c>
      <c r="P4" s="117" t="s">
        <v>66</v>
      </c>
      <c r="Q4" s="117" t="s">
        <v>27</v>
      </c>
      <c r="R4" s="117" t="s">
        <v>67</v>
      </c>
      <c r="S4" s="83" t="s">
        <v>28</v>
      </c>
      <c r="T4" s="83" t="s">
        <v>29</v>
      </c>
      <c r="U4" s="83" t="s">
        <v>30</v>
      </c>
      <c r="V4" s="117" t="s">
        <v>31</v>
      </c>
      <c r="W4" s="117" t="s">
        <v>32</v>
      </c>
      <c r="X4" s="83" t="s">
        <v>33</v>
      </c>
      <c r="Y4" s="83" t="s">
        <v>34</v>
      </c>
      <c r="Z4" s="83" t="s">
        <v>35</v>
      </c>
      <c r="AA4" s="117" t="s">
        <v>36</v>
      </c>
      <c r="AB4" s="117" t="s">
        <v>37</v>
      </c>
      <c r="AC4" s="117" t="s">
        <v>38</v>
      </c>
      <c r="AD4" s="117" t="s">
        <v>39</v>
      </c>
      <c r="AE4" s="117" t="s">
        <v>40</v>
      </c>
      <c r="AF4" s="117" t="s">
        <v>41</v>
      </c>
      <c r="AG4" s="118" t="s">
        <v>42</v>
      </c>
      <c r="AH4" s="118" t="s">
        <v>43</v>
      </c>
      <c r="AI4" s="118" t="s">
        <v>44</v>
      </c>
      <c r="AJ4" s="118" t="s">
        <v>45</v>
      </c>
      <c r="AK4" s="118" t="s">
        <v>46</v>
      </c>
      <c r="AL4" s="118" t="s">
        <v>47</v>
      </c>
      <c r="AM4" s="118" t="s">
        <v>48</v>
      </c>
      <c r="AN4" s="118" t="s">
        <v>49</v>
      </c>
      <c r="AO4" s="118" t="s">
        <v>52</v>
      </c>
      <c r="AP4" s="118" t="s">
        <v>53</v>
      </c>
      <c r="AQ4" s="118" t="s">
        <v>54</v>
      </c>
      <c r="AR4" s="118" t="s">
        <v>55</v>
      </c>
      <c r="AS4" s="118" t="s">
        <v>56</v>
      </c>
      <c r="AT4" s="118" t="s">
        <v>57</v>
      </c>
      <c r="AU4" s="118" t="s">
        <v>58</v>
      </c>
      <c r="AV4" s="118" t="s">
        <v>59</v>
      </c>
      <c r="AW4" s="118" t="s">
        <v>60</v>
      </c>
      <c r="AX4" s="118" t="s">
        <v>61</v>
      </c>
      <c r="AY4" s="118" t="s">
        <v>929</v>
      </c>
    </row>
    <row r="5" spans="1:51" s="43" customFormat="1" ht="13.5" customHeight="1">
      <c r="A5" s="85" t="s">
        <v>68</v>
      </c>
      <c r="B5" s="85"/>
      <c r="C5" s="86"/>
      <c r="D5" s="87"/>
      <c r="E5" s="86"/>
      <c r="F5" s="135"/>
      <c r="G5" s="135"/>
      <c r="H5" s="135"/>
      <c r="I5" s="86"/>
      <c r="J5" s="88"/>
      <c r="K5" s="88"/>
      <c r="L5" s="88"/>
      <c r="M5" s="88"/>
      <c r="N5" s="88"/>
      <c r="O5" s="88"/>
      <c r="P5" s="88"/>
      <c r="Q5" s="88"/>
      <c r="R5" s="88"/>
      <c r="S5" s="88"/>
      <c r="T5" s="88"/>
      <c r="U5" s="88"/>
      <c r="V5" s="88"/>
      <c r="W5" s="88"/>
      <c r="X5" s="88"/>
      <c r="Y5" s="88"/>
      <c r="Z5" s="88"/>
      <c r="AA5" s="88"/>
      <c r="AB5" s="88"/>
      <c r="AC5" s="88"/>
      <c r="AD5" s="88"/>
      <c r="AE5" s="88"/>
      <c r="AF5" s="88"/>
      <c r="AG5" s="88"/>
      <c r="AH5" s="88"/>
      <c r="AI5" s="88"/>
      <c r="AJ5" s="88"/>
      <c r="AK5" s="88"/>
      <c r="AL5" s="88"/>
      <c r="AM5" s="88"/>
      <c r="AN5" s="88"/>
      <c r="AO5" s="88"/>
      <c r="AP5" s="88"/>
      <c r="AQ5" s="88"/>
      <c r="AR5" s="88"/>
      <c r="AS5" s="88"/>
      <c r="AT5" s="88"/>
      <c r="AU5" s="88"/>
      <c r="AV5" s="88"/>
      <c r="AW5" s="88"/>
      <c r="AX5" s="88"/>
      <c r="AY5" s="88"/>
    </row>
    <row r="6" spans="1:51" ht="25.5">
      <c r="A6" s="85" t="s">
        <v>101</v>
      </c>
      <c r="B6" s="85"/>
      <c r="C6" s="89"/>
      <c r="D6" s="87"/>
      <c r="E6" s="87"/>
      <c r="F6" s="135"/>
      <c r="G6" s="135"/>
      <c r="H6" s="135"/>
      <c r="I6" s="85"/>
      <c r="J6" s="88"/>
      <c r="K6" s="88"/>
      <c r="L6" s="88"/>
      <c r="M6" s="88"/>
      <c r="N6" s="88"/>
      <c r="O6" s="88"/>
      <c r="P6" s="88"/>
      <c r="Q6" s="88"/>
      <c r="R6" s="88"/>
      <c r="S6" s="88"/>
      <c r="T6" s="88"/>
      <c r="U6" s="88"/>
      <c r="V6" s="88"/>
      <c r="W6" s="88"/>
      <c r="X6" s="88"/>
      <c r="Y6" s="88"/>
      <c r="Z6" s="88"/>
      <c r="AA6" s="88"/>
      <c r="AB6" s="88"/>
      <c r="AC6" s="88"/>
      <c r="AD6" s="88"/>
      <c r="AE6" s="88"/>
      <c r="AF6" s="88"/>
      <c r="AG6" s="88"/>
      <c r="AH6" s="88"/>
      <c r="AI6" s="88"/>
      <c r="AJ6" s="88"/>
      <c r="AK6" s="88"/>
      <c r="AL6" s="88"/>
      <c r="AM6" s="88"/>
      <c r="AN6" s="88"/>
      <c r="AO6" s="88"/>
      <c r="AP6" s="88"/>
      <c r="AQ6" s="88"/>
      <c r="AR6" s="88"/>
      <c r="AS6" s="88"/>
      <c r="AT6" s="88"/>
      <c r="AU6" s="88"/>
      <c r="AV6" s="88"/>
      <c r="AW6" s="88"/>
      <c r="AX6" s="88"/>
      <c r="AY6" s="88"/>
    </row>
    <row r="7" spans="1:51" ht="25.5">
      <c r="A7" s="85" t="s">
        <v>84</v>
      </c>
      <c r="B7" s="85"/>
      <c r="C7" s="89"/>
      <c r="D7" s="87"/>
      <c r="E7" s="87"/>
      <c r="F7" s="135"/>
      <c r="G7" s="135"/>
      <c r="H7" s="135"/>
      <c r="I7" s="85"/>
      <c r="J7" s="88"/>
      <c r="K7" s="88"/>
      <c r="L7" s="88"/>
      <c r="M7" s="88"/>
      <c r="N7" s="88"/>
      <c r="O7" s="88"/>
      <c r="P7" s="88"/>
      <c r="Q7" s="88"/>
      <c r="R7" s="88"/>
      <c r="S7" s="88"/>
      <c r="T7" s="88"/>
      <c r="U7" s="88"/>
      <c r="V7" s="88"/>
      <c r="W7" s="88"/>
      <c r="X7" s="88"/>
      <c r="Y7" s="88"/>
      <c r="Z7" s="88"/>
      <c r="AA7" s="88"/>
      <c r="AB7" s="88"/>
      <c r="AC7" s="88"/>
      <c r="AD7" s="88"/>
      <c r="AE7" s="88"/>
      <c r="AF7" s="88"/>
      <c r="AG7" s="88"/>
      <c r="AH7" s="88"/>
      <c r="AI7" s="88"/>
      <c r="AJ7" s="88"/>
      <c r="AK7" s="88"/>
      <c r="AL7" s="88"/>
      <c r="AM7" s="88"/>
      <c r="AN7" s="88"/>
      <c r="AO7" s="88"/>
      <c r="AP7" s="88"/>
      <c r="AQ7" s="88"/>
      <c r="AR7" s="88"/>
      <c r="AS7" s="88"/>
      <c r="AT7" s="88"/>
      <c r="AU7" s="88"/>
      <c r="AV7" s="88"/>
      <c r="AW7" s="88"/>
      <c r="AX7" s="88"/>
      <c r="AY7" s="88"/>
    </row>
    <row r="8" spans="1:51" ht="51">
      <c r="A8" s="85" t="s">
        <v>99</v>
      </c>
      <c r="B8" s="85"/>
      <c r="C8" s="89"/>
      <c r="D8" s="87"/>
      <c r="E8" s="87"/>
      <c r="F8" s="135"/>
      <c r="G8" s="135"/>
      <c r="H8" s="135"/>
      <c r="I8" s="85"/>
      <c r="J8" s="88"/>
      <c r="K8" s="88"/>
      <c r="L8" s="88"/>
      <c r="M8" s="88"/>
      <c r="N8" s="88"/>
      <c r="O8" s="88"/>
      <c r="P8" s="88"/>
      <c r="Q8" s="88"/>
      <c r="R8" s="88"/>
      <c r="S8" s="88"/>
      <c r="T8" s="88"/>
      <c r="U8" s="88"/>
      <c r="V8" s="88"/>
      <c r="W8" s="88"/>
      <c r="X8" s="88"/>
      <c r="Y8" s="88"/>
      <c r="Z8" s="88"/>
      <c r="AA8" s="88"/>
      <c r="AB8" s="88"/>
      <c r="AC8" s="88"/>
      <c r="AD8" s="88"/>
      <c r="AE8" s="88"/>
      <c r="AF8" s="88"/>
      <c r="AG8" s="88"/>
      <c r="AH8" s="88"/>
      <c r="AI8" s="88"/>
      <c r="AJ8" s="88"/>
      <c r="AK8" s="88"/>
      <c r="AL8" s="88"/>
      <c r="AM8" s="88"/>
      <c r="AN8" s="88"/>
      <c r="AO8" s="88"/>
      <c r="AP8" s="88"/>
      <c r="AQ8" s="88"/>
      <c r="AR8" s="88"/>
      <c r="AS8" s="88"/>
      <c r="AT8" s="88"/>
      <c r="AU8" s="88"/>
      <c r="AV8" s="88"/>
      <c r="AW8" s="88"/>
      <c r="AX8" s="88"/>
      <c r="AY8" s="88"/>
    </row>
    <row r="9" spans="1:51">
      <c r="A9" s="85" t="s">
        <v>102</v>
      </c>
      <c r="B9" s="85"/>
      <c r="C9" s="89"/>
      <c r="D9" s="87"/>
      <c r="E9" s="87"/>
      <c r="F9" s="135"/>
      <c r="G9" s="135"/>
      <c r="H9" s="135"/>
      <c r="I9" s="85"/>
      <c r="J9" s="91">
        <f>J10+J11+J12+J13+J14+J15+J16+J17+J18</f>
        <v>528289</v>
      </c>
      <c r="K9" s="91">
        <f>K10+K11+K12+K13+K14+K15+K16+K17+K18</f>
        <v>0</v>
      </c>
      <c r="L9" s="91">
        <f>L10+L11+L12+L13+L14+L15+L16+L17+L18</f>
        <v>0</v>
      </c>
      <c r="M9" s="91">
        <f>M10+M11+M12+M13+M14+M15+M16+M17+M18</f>
        <v>0</v>
      </c>
      <c r="N9" s="91">
        <f>N10+N11+N12+N13+N14+N15+N16+N17+N18</f>
        <v>0</v>
      </c>
      <c r="O9" s="91">
        <f t="shared" ref="O9:O18" si="0">SUM(J9:N9)</f>
        <v>528289</v>
      </c>
      <c r="P9" s="91">
        <f>P10+P11+P12+P13+P14+P15+P16+P17+P18</f>
        <v>213476</v>
      </c>
      <c r="Q9" s="91">
        <f>Q10+Q11+Q12+Q13+Q14+Q15+Q16+Q17+Q18</f>
        <v>0</v>
      </c>
      <c r="R9" s="91">
        <f>R10+R11+R12+R13+R14+R15+R16+R17+R18</f>
        <v>0</v>
      </c>
      <c r="S9" s="91">
        <f>S10+S11+S12+S13+S14+S15+S16+S17+S18</f>
        <v>0</v>
      </c>
      <c r="T9" s="91">
        <f>T10+T11+T12+T13+T14+T15+T16+T17+T18</f>
        <v>0</v>
      </c>
      <c r="U9" s="91">
        <f t="shared" ref="U9:U18" si="1">SUM(P9:T9)</f>
        <v>213476</v>
      </c>
      <c r="V9" s="91">
        <f>V10+V11+V12+V13+V14+V15+V16+V17+V18</f>
        <v>724530</v>
      </c>
      <c r="W9" s="91">
        <f>W10+W11+W12+W13+W14+W15+W16+W17+W18</f>
        <v>0</v>
      </c>
      <c r="X9" s="91">
        <f>X10+X11+X12+X13+X14+X15+X16+X17+X18</f>
        <v>0</v>
      </c>
      <c r="Y9" s="91">
        <f>Y10+Y11+Y12+Y13+Y14+Y15+Y16+Y17+Y18</f>
        <v>0</v>
      </c>
      <c r="Z9" s="91">
        <f>Z10+Z11+Z12+Z13+Z14+Z15+Z16+Z17+Z18</f>
        <v>0</v>
      </c>
      <c r="AA9" s="91">
        <f t="shared" ref="AA9:AA18" si="2">SUM(V9:Z9)</f>
        <v>724530</v>
      </c>
      <c r="AB9" s="91">
        <f>AB10+AB11+AB12+AB13+AB14+AB15+AB16+AB17+AB18</f>
        <v>1644252</v>
      </c>
      <c r="AC9" s="91">
        <f>AC10+AC11+AC12+AC13+AC14+AC15+AC16+AC17+AC18</f>
        <v>0</v>
      </c>
      <c r="AD9" s="91">
        <f>AD10+AD11+AD12+AD13+AD14+AD15+AD16+AD17+AD18</f>
        <v>0</v>
      </c>
      <c r="AE9" s="91">
        <f>AE10+AE11+AE12+AE13+AE14+AE15+AE16+AE17+AE18</f>
        <v>0</v>
      </c>
      <c r="AF9" s="91">
        <f>AF10+AF11+AF12+AF13+AF14+AF15+AF16+AF17+AF18</f>
        <v>0</v>
      </c>
      <c r="AG9" s="91">
        <f t="shared" ref="AG9:AG18" si="3">SUM(AB9:AF9)</f>
        <v>1644252</v>
      </c>
      <c r="AH9" s="91">
        <f>AH10+AH11+AH12+AH13+AH14+AH15+AH16+AH17+AH18</f>
        <v>3110547</v>
      </c>
      <c r="AI9" s="91">
        <f>AI10+AI11+AI12+AI13+AI14+AI15+AI16+AI17+AI18</f>
        <v>0</v>
      </c>
      <c r="AJ9" s="91">
        <f>AJ10+AJ11+AJ12+AJ13+AJ14+AJ15+AJ16+AJ17+AJ18</f>
        <v>0</v>
      </c>
      <c r="AK9" s="91">
        <f>AK10+AK11+AK12+AK13+AK14+AK15+AK16+AK17+AK18</f>
        <v>0</v>
      </c>
      <c r="AL9" s="91">
        <f>AL10+AL11+AL12+AL13+AL14+AL15+AL16+AL17+AL18</f>
        <v>0</v>
      </c>
      <c r="AM9" s="91">
        <f t="shared" ref="AM9:AM18" si="4">SUM(AH9:AL9)</f>
        <v>3110547</v>
      </c>
      <c r="AN9" s="91">
        <f>AN10+AN11+AN12+AN13+AN14+AN15+AN16+AN17+AN18</f>
        <v>0</v>
      </c>
      <c r="AO9" s="91">
        <f>AO10+AO11+AO12+AO13+AO14+AO15+AO16+AO17+AO18</f>
        <v>0</v>
      </c>
      <c r="AP9" s="91">
        <f>AP10+AP11+AP12+AP13+AP14+AP15+AP16+AP17+AP18</f>
        <v>0</v>
      </c>
      <c r="AQ9" s="91">
        <f>AQ10+AQ11+AQ12+AQ13+AQ14+AQ15+AQ16+AQ17+AQ18</f>
        <v>0</v>
      </c>
      <c r="AR9" s="91">
        <f>AR10+AR11+AR12+AR13+AR14+AR15+AR16+AR17+AR18</f>
        <v>0</v>
      </c>
      <c r="AS9" s="91">
        <f>SUM(AN9:AR9)</f>
        <v>0</v>
      </c>
      <c r="AT9" s="91">
        <f>AT10+AT11+AT12+AT13+AT14+AT15+AT16+AT17+AT18</f>
        <v>3110547</v>
      </c>
      <c r="AU9" s="91">
        <f>AU10+AU11+AU12+AU13+AU14+AU15+AU16+AU17+AU18</f>
        <v>0</v>
      </c>
      <c r="AV9" s="91">
        <f>AV10+AV11+AV12+AV13+AV14+AV15+AV16+AV17+AV18</f>
        <v>0</v>
      </c>
      <c r="AW9" s="91">
        <f>AW10+AW11+AW12+AW13+AW14+AW15+AW16+AW17+AW18</f>
        <v>0</v>
      </c>
      <c r="AX9" s="91">
        <f>AX10+AX11+AX12+AX13+AX14+AX15+AX16+AX17+AX18</f>
        <v>0</v>
      </c>
      <c r="AY9" s="91">
        <f t="shared" ref="AY9:AY18" si="5">SUM(AT9:AX9)</f>
        <v>3110547</v>
      </c>
    </row>
    <row r="10" spans="1:51" ht="66" customHeight="1">
      <c r="A10" s="85" t="s">
        <v>103</v>
      </c>
      <c r="B10" s="85" t="s">
        <v>104</v>
      </c>
      <c r="C10" s="85" t="s">
        <v>132</v>
      </c>
      <c r="D10" s="85" t="s">
        <v>71</v>
      </c>
      <c r="E10" s="85"/>
      <c r="F10" s="135">
        <v>4</v>
      </c>
      <c r="G10" s="135">
        <v>16</v>
      </c>
      <c r="H10" s="135" t="s">
        <v>919</v>
      </c>
      <c r="I10" s="85"/>
      <c r="J10" s="91">
        <v>243341</v>
      </c>
      <c r="K10" s="91">
        <v>0</v>
      </c>
      <c r="L10" s="91">
        <v>0</v>
      </c>
      <c r="M10" s="91">
        <v>0</v>
      </c>
      <c r="N10" s="91">
        <v>0</v>
      </c>
      <c r="O10" s="91">
        <f t="shared" si="0"/>
        <v>243341</v>
      </c>
      <c r="P10" s="91">
        <v>0</v>
      </c>
      <c r="Q10" s="91">
        <v>0</v>
      </c>
      <c r="R10" s="91">
        <v>0</v>
      </c>
      <c r="S10" s="91">
        <v>0</v>
      </c>
      <c r="T10" s="91">
        <v>0</v>
      </c>
      <c r="U10" s="91">
        <f t="shared" si="1"/>
        <v>0</v>
      </c>
      <c r="V10" s="91">
        <v>688488</v>
      </c>
      <c r="W10" s="91">
        <v>0</v>
      </c>
      <c r="X10" s="91">
        <v>0</v>
      </c>
      <c r="Y10" s="91">
        <v>0</v>
      </c>
      <c r="Z10" s="91">
        <v>0</v>
      </c>
      <c r="AA10" s="91">
        <f t="shared" si="2"/>
        <v>688488</v>
      </c>
      <c r="AB10" s="91">
        <v>1602336</v>
      </c>
      <c r="AC10" s="91">
        <v>0</v>
      </c>
      <c r="AD10" s="91">
        <v>0</v>
      </c>
      <c r="AE10" s="91">
        <v>0</v>
      </c>
      <c r="AF10" s="91">
        <v>0</v>
      </c>
      <c r="AG10" s="91">
        <f t="shared" si="3"/>
        <v>1602336</v>
      </c>
      <c r="AH10" s="91">
        <f>SUM(J10,P10,V10,AB10)</f>
        <v>2534165</v>
      </c>
      <c r="AI10" s="91">
        <f>SUM(K10,Q10,W10,AC10)</f>
        <v>0</v>
      </c>
      <c r="AJ10" s="91">
        <f>SUM(L10,R10,X10,AD10)</f>
        <v>0</v>
      </c>
      <c r="AK10" s="91">
        <f>SUM(M10,S10,Y10,AE10)</f>
        <v>0</v>
      </c>
      <c r="AL10" s="91">
        <f>SUM(N10,T10,Z10,AF10)</f>
        <v>0</v>
      </c>
      <c r="AM10" s="91">
        <f t="shared" si="4"/>
        <v>2534165</v>
      </c>
      <c r="AN10" s="91">
        <v>0</v>
      </c>
      <c r="AO10" s="91">
        <v>0</v>
      </c>
      <c r="AP10" s="91">
        <v>0</v>
      </c>
      <c r="AQ10" s="91">
        <v>0</v>
      </c>
      <c r="AR10" s="91">
        <v>0</v>
      </c>
      <c r="AS10" s="91">
        <v>0</v>
      </c>
      <c r="AT10" s="91">
        <f t="shared" ref="AT10:AX12" si="6">AH10+AN10</f>
        <v>2534165</v>
      </c>
      <c r="AU10" s="91">
        <f t="shared" si="6"/>
        <v>0</v>
      </c>
      <c r="AV10" s="91">
        <f t="shared" si="6"/>
        <v>0</v>
      </c>
      <c r="AW10" s="91">
        <f t="shared" si="6"/>
        <v>0</v>
      </c>
      <c r="AX10" s="91">
        <f t="shared" si="6"/>
        <v>0</v>
      </c>
      <c r="AY10" s="91">
        <f t="shared" si="5"/>
        <v>2534165</v>
      </c>
    </row>
    <row r="11" spans="1:51" ht="149.25" customHeight="1">
      <c r="A11" s="85" t="s">
        <v>106</v>
      </c>
      <c r="B11" s="85" t="s">
        <v>107</v>
      </c>
      <c r="C11" s="85" t="s">
        <v>128</v>
      </c>
      <c r="D11" s="85" t="s">
        <v>71</v>
      </c>
      <c r="E11" s="85"/>
      <c r="F11" s="135">
        <v>4</v>
      </c>
      <c r="G11" s="135">
        <v>16</v>
      </c>
      <c r="H11" s="135" t="s">
        <v>108</v>
      </c>
      <c r="I11" s="85"/>
      <c r="J11" s="91">
        <v>6280</v>
      </c>
      <c r="K11" s="91">
        <v>0</v>
      </c>
      <c r="L11" s="91">
        <v>0</v>
      </c>
      <c r="M11" s="91">
        <v>0</v>
      </c>
      <c r="N11" s="91">
        <v>0</v>
      </c>
      <c r="O11" s="91">
        <f t="shared" si="0"/>
        <v>6280</v>
      </c>
      <c r="P11" s="91">
        <v>0</v>
      </c>
      <c r="Q11" s="91">
        <v>0</v>
      </c>
      <c r="R11" s="91">
        <v>0</v>
      </c>
      <c r="S11" s="91">
        <v>0</v>
      </c>
      <c r="T11" s="91">
        <v>0</v>
      </c>
      <c r="U11" s="91">
        <f t="shared" si="1"/>
        <v>0</v>
      </c>
      <c r="V11" s="91">
        <v>0</v>
      </c>
      <c r="W11" s="91">
        <v>0</v>
      </c>
      <c r="X11" s="91">
        <v>0</v>
      </c>
      <c r="Y11" s="91">
        <v>0</v>
      </c>
      <c r="Z11" s="91">
        <v>0</v>
      </c>
      <c r="AA11" s="91">
        <f t="shared" si="2"/>
        <v>0</v>
      </c>
      <c r="AB11" s="91">
        <v>0</v>
      </c>
      <c r="AC11" s="91">
        <v>0</v>
      </c>
      <c r="AD11" s="91">
        <v>0</v>
      </c>
      <c r="AE11" s="91">
        <v>0</v>
      </c>
      <c r="AF11" s="91">
        <v>0</v>
      </c>
      <c r="AG11" s="91">
        <f t="shared" si="3"/>
        <v>0</v>
      </c>
      <c r="AH11" s="91">
        <f t="shared" ref="AH11:AI18" si="7">SUM(J11,P11,V11,AB11)</f>
        <v>6280</v>
      </c>
      <c r="AI11" s="91">
        <f t="shared" si="7"/>
        <v>0</v>
      </c>
      <c r="AJ11" s="91">
        <f t="shared" ref="AJ11:AJ18" si="8">SUM(L11,R11,X11,AD11)</f>
        <v>0</v>
      </c>
      <c r="AK11" s="91">
        <f t="shared" ref="AK11:AK18" si="9">SUM(M11,S11,Y11,AE11)</f>
        <v>0</v>
      </c>
      <c r="AL11" s="91">
        <f t="shared" ref="AL11:AL18" si="10">SUM(N11,T11,Z11,AF11)</f>
        <v>0</v>
      </c>
      <c r="AM11" s="91">
        <f t="shared" si="4"/>
        <v>6280</v>
      </c>
      <c r="AN11" s="91"/>
      <c r="AO11" s="91"/>
      <c r="AP11" s="91"/>
      <c r="AQ11" s="91"/>
      <c r="AR11" s="91"/>
      <c r="AS11" s="91"/>
      <c r="AT11" s="91">
        <f t="shared" si="6"/>
        <v>6280</v>
      </c>
      <c r="AU11" s="91">
        <f t="shared" si="6"/>
        <v>0</v>
      </c>
      <c r="AV11" s="91">
        <f t="shared" si="6"/>
        <v>0</v>
      </c>
      <c r="AW11" s="91">
        <f t="shared" si="6"/>
        <v>0</v>
      </c>
      <c r="AX11" s="91">
        <f t="shared" si="6"/>
        <v>0</v>
      </c>
      <c r="AY11" s="91">
        <f t="shared" si="5"/>
        <v>6280</v>
      </c>
    </row>
    <row r="12" spans="1:51" ht="198.75" customHeight="1">
      <c r="A12" s="85" t="s">
        <v>109</v>
      </c>
      <c r="B12" s="85" t="s">
        <v>110</v>
      </c>
      <c r="C12" s="85" t="s">
        <v>126</v>
      </c>
      <c r="D12" s="85" t="s">
        <v>127</v>
      </c>
      <c r="E12" s="85" t="s">
        <v>112</v>
      </c>
      <c r="F12" s="135">
        <v>4</v>
      </c>
      <c r="G12" s="135">
        <v>7</v>
      </c>
      <c r="H12" s="135" t="s">
        <v>108</v>
      </c>
      <c r="I12" s="85"/>
      <c r="J12" s="91">
        <v>19963</v>
      </c>
      <c r="K12" s="91">
        <v>0</v>
      </c>
      <c r="L12" s="91">
        <v>0</v>
      </c>
      <c r="M12" s="91">
        <v>0</v>
      </c>
      <c r="N12" s="91">
        <v>0</v>
      </c>
      <c r="O12" s="91">
        <f t="shared" si="0"/>
        <v>19963</v>
      </c>
      <c r="P12" s="91">
        <v>21070</v>
      </c>
      <c r="Q12" s="91">
        <v>0</v>
      </c>
      <c r="R12" s="91">
        <v>0</v>
      </c>
      <c r="S12" s="91">
        <v>0</v>
      </c>
      <c r="T12" s="91">
        <v>0</v>
      </c>
      <c r="U12" s="91">
        <f t="shared" si="1"/>
        <v>21070</v>
      </c>
      <c r="V12" s="91">
        <v>23942</v>
      </c>
      <c r="W12" s="91">
        <v>0</v>
      </c>
      <c r="X12" s="91">
        <v>0</v>
      </c>
      <c r="Y12" s="91">
        <v>0</v>
      </c>
      <c r="Z12" s="91">
        <v>0</v>
      </c>
      <c r="AA12" s="91">
        <f t="shared" si="2"/>
        <v>23942</v>
      </c>
      <c r="AB12" s="91">
        <v>24116</v>
      </c>
      <c r="AC12" s="91">
        <v>0</v>
      </c>
      <c r="AD12" s="91">
        <v>0</v>
      </c>
      <c r="AE12" s="91">
        <v>0</v>
      </c>
      <c r="AF12" s="91">
        <v>0</v>
      </c>
      <c r="AG12" s="91">
        <f t="shared" si="3"/>
        <v>24116</v>
      </c>
      <c r="AH12" s="91">
        <f t="shared" si="7"/>
        <v>89091</v>
      </c>
      <c r="AI12" s="91">
        <f t="shared" si="7"/>
        <v>0</v>
      </c>
      <c r="AJ12" s="91">
        <f t="shared" si="8"/>
        <v>0</v>
      </c>
      <c r="AK12" s="91">
        <f t="shared" si="9"/>
        <v>0</v>
      </c>
      <c r="AL12" s="91">
        <f t="shared" si="10"/>
        <v>0</v>
      </c>
      <c r="AM12" s="91">
        <f t="shared" si="4"/>
        <v>89091</v>
      </c>
      <c r="AN12" s="91"/>
      <c r="AO12" s="91"/>
      <c r="AP12" s="91"/>
      <c r="AQ12" s="91"/>
      <c r="AR12" s="91"/>
      <c r="AS12" s="91"/>
      <c r="AT12" s="91">
        <f t="shared" si="6"/>
        <v>89091</v>
      </c>
      <c r="AU12" s="91">
        <f t="shared" si="6"/>
        <v>0</v>
      </c>
      <c r="AV12" s="91">
        <f t="shared" si="6"/>
        <v>0</v>
      </c>
      <c r="AW12" s="91">
        <f t="shared" si="6"/>
        <v>0</v>
      </c>
      <c r="AX12" s="91">
        <f t="shared" si="6"/>
        <v>0</v>
      </c>
      <c r="AY12" s="91">
        <f t="shared" si="5"/>
        <v>89091</v>
      </c>
    </row>
    <row r="13" spans="1:51" ht="242.25">
      <c r="A13" s="85" t="s">
        <v>373</v>
      </c>
      <c r="B13" s="85" t="s">
        <v>365</v>
      </c>
      <c r="C13" s="85" t="s">
        <v>366</v>
      </c>
      <c r="D13" s="85" t="s">
        <v>111</v>
      </c>
      <c r="E13" s="85" t="s">
        <v>367</v>
      </c>
      <c r="F13" s="135">
        <v>4</v>
      </c>
      <c r="G13" s="135" t="s">
        <v>146</v>
      </c>
      <c r="H13" s="135" t="s">
        <v>360</v>
      </c>
      <c r="I13" s="85"/>
      <c r="J13" s="91">
        <v>16000</v>
      </c>
      <c r="K13" s="91">
        <v>0</v>
      </c>
      <c r="L13" s="91">
        <v>0</v>
      </c>
      <c r="M13" s="91">
        <v>0</v>
      </c>
      <c r="N13" s="91">
        <v>0</v>
      </c>
      <c r="O13" s="91">
        <f t="shared" si="0"/>
        <v>16000</v>
      </c>
      <c r="P13" s="91">
        <v>4000</v>
      </c>
      <c r="Q13" s="91">
        <v>0</v>
      </c>
      <c r="R13" s="91">
        <v>0</v>
      </c>
      <c r="S13" s="91">
        <v>0</v>
      </c>
      <c r="T13" s="91">
        <v>0</v>
      </c>
      <c r="U13" s="91">
        <f t="shared" si="1"/>
        <v>4000</v>
      </c>
      <c r="V13" s="91">
        <v>0</v>
      </c>
      <c r="W13" s="91">
        <v>0</v>
      </c>
      <c r="X13" s="91">
        <v>0</v>
      </c>
      <c r="Y13" s="91">
        <v>0</v>
      </c>
      <c r="Z13" s="91">
        <v>0</v>
      </c>
      <c r="AA13" s="91">
        <f t="shared" si="2"/>
        <v>0</v>
      </c>
      <c r="AB13" s="91">
        <v>0</v>
      </c>
      <c r="AC13" s="91">
        <v>0</v>
      </c>
      <c r="AD13" s="91">
        <v>0</v>
      </c>
      <c r="AE13" s="91">
        <v>0</v>
      </c>
      <c r="AF13" s="91">
        <v>0</v>
      </c>
      <c r="AG13" s="91">
        <f t="shared" si="3"/>
        <v>0</v>
      </c>
      <c r="AH13" s="91">
        <f t="shared" si="7"/>
        <v>20000</v>
      </c>
      <c r="AI13" s="91">
        <f t="shared" si="7"/>
        <v>0</v>
      </c>
      <c r="AJ13" s="91">
        <f t="shared" si="8"/>
        <v>0</v>
      </c>
      <c r="AK13" s="91">
        <f t="shared" si="9"/>
        <v>0</v>
      </c>
      <c r="AL13" s="91">
        <f t="shared" si="10"/>
        <v>0</v>
      </c>
      <c r="AM13" s="91">
        <f t="shared" si="4"/>
        <v>20000</v>
      </c>
      <c r="AN13" s="91"/>
      <c r="AO13" s="91"/>
      <c r="AP13" s="91"/>
      <c r="AQ13" s="91"/>
      <c r="AR13" s="91"/>
      <c r="AS13" s="91"/>
      <c r="AT13" s="91">
        <f t="shared" ref="AT13:AT18" si="11">AH13+AN13</f>
        <v>20000</v>
      </c>
      <c r="AU13" s="91">
        <f t="shared" ref="AU13:AU18" si="12">AI13+AO13</f>
        <v>0</v>
      </c>
      <c r="AV13" s="91">
        <f t="shared" ref="AV13:AV18" si="13">AJ13+AP13</f>
        <v>0</v>
      </c>
      <c r="AW13" s="91">
        <f t="shared" ref="AW13:AW18" si="14">AK13+AQ13</f>
        <v>0</v>
      </c>
      <c r="AX13" s="91">
        <f t="shared" ref="AX13:AX18" si="15">AL13+AR13</f>
        <v>0</v>
      </c>
      <c r="AY13" s="91">
        <f t="shared" si="5"/>
        <v>20000</v>
      </c>
    </row>
    <row r="14" spans="1:51" ht="102">
      <c r="A14" s="85" t="s">
        <v>402</v>
      </c>
      <c r="B14" s="85" t="s">
        <v>368</v>
      </c>
      <c r="C14" s="85" t="s">
        <v>369</v>
      </c>
      <c r="D14" s="85" t="s">
        <v>71</v>
      </c>
      <c r="E14" s="85" t="s">
        <v>370</v>
      </c>
      <c r="F14" s="135">
        <v>4</v>
      </c>
      <c r="G14" s="135" t="s">
        <v>146</v>
      </c>
      <c r="H14" s="135" t="s">
        <v>357</v>
      </c>
      <c r="I14" s="85"/>
      <c r="J14" s="91">
        <v>67187</v>
      </c>
      <c r="K14" s="91">
        <v>0</v>
      </c>
      <c r="L14" s="91">
        <v>0</v>
      </c>
      <c r="M14" s="91">
        <v>0</v>
      </c>
      <c r="N14" s="91">
        <v>0</v>
      </c>
      <c r="O14" s="91">
        <f t="shared" si="0"/>
        <v>67187</v>
      </c>
      <c r="P14" s="91">
        <v>0</v>
      </c>
      <c r="Q14" s="91">
        <v>0</v>
      </c>
      <c r="R14" s="91">
        <v>0</v>
      </c>
      <c r="S14" s="91">
        <v>0</v>
      </c>
      <c r="T14" s="91">
        <v>0</v>
      </c>
      <c r="U14" s="91">
        <f t="shared" si="1"/>
        <v>0</v>
      </c>
      <c r="V14" s="91">
        <v>0</v>
      </c>
      <c r="W14" s="91">
        <v>0</v>
      </c>
      <c r="X14" s="91">
        <v>0</v>
      </c>
      <c r="Y14" s="91">
        <v>0</v>
      </c>
      <c r="Z14" s="91">
        <v>0</v>
      </c>
      <c r="AA14" s="91">
        <f t="shared" si="2"/>
        <v>0</v>
      </c>
      <c r="AB14" s="91">
        <v>0</v>
      </c>
      <c r="AC14" s="91">
        <v>0</v>
      </c>
      <c r="AD14" s="91">
        <v>0</v>
      </c>
      <c r="AE14" s="91">
        <v>0</v>
      </c>
      <c r="AF14" s="91">
        <v>0</v>
      </c>
      <c r="AG14" s="91">
        <f t="shared" si="3"/>
        <v>0</v>
      </c>
      <c r="AH14" s="91">
        <f t="shared" si="7"/>
        <v>67187</v>
      </c>
      <c r="AI14" s="91">
        <f t="shared" si="7"/>
        <v>0</v>
      </c>
      <c r="AJ14" s="91">
        <f t="shared" si="8"/>
        <v>0</v>
      </c>
      <c r="AK14" s="91">
        <f t="shared" si="9"/>
        <v>0</v>
      </c>
      <c r="AL14" s="91">
        <f t="shared" si="10"/>
        <v>0</v>
      </c>
      <c r="AM14" s="91">
        <f t="shared" si="4"/>
        <v>67187</v>
      </c>
      <c r="AN14" s="91"/>
      <c r="AO14" s="91"/>
      <c r="AP14" s="91"/>
      <c r="AQ14" s="91"/>
      <c r="AR14" s="91"/>
      <c r="AS14" s="91"/>
      <c r="AT14" s="91">
        <f t="shared" si="11"/>
        <v>67187</v>
      </c>
      <c r="AU14" s="91">
        <f t="shared" si="12"/>
        <v>0</v>
      </c>
      <c r="AV14" s="91">
        <f t="shared" si="13"/>
        <v>0</v>
      </c>
      <c r="AW14" s="91">
        <f t="shared" si="14"/>
        <v>0</v>
      </c>
      <c r="AX14" s="91">
        <f t="shared" si="15"/>
        <v>0</v>
      </c>
      <c r="AY14" s="91">
        <f t="shared" si="5"/>
        <v>67187</v>
      </c>
    </row>
    <row r="15" spans="1:51" ht="89.25">
      <c r="A15" s="85" t="s">
        <v>403</v>
      </c>
      <c r="B15" s="85" t="s">
        <v>365</v>
      </c>
      <c r="C15" s="85" t="s">
        <v>371</v>
      </c>
      <c r="D15" s="85" t="s">
        <v>111</v>
      </c>
      <c r="E15" s="85" t="s">
        <v>372</v>
      </c>
      <c r="F15" s="135">
        <v>4</v>
      </c>
      <c r="G15" s="135" t="s">
        <v>146</v>
      </c>
      <c r="H15" s="135" t="s">
        <v>357</v>
      </c>
      <c r="I15" s="85"/>
      <c r="J15" s="91">
        <v>5000</v>
      </c>
      <c r="K15" s="91">
        <v>0</v>
      </c>
      <c r="L15" s="91">
        <v>0</v>
      </c>
      <c r="M15" s="91">
        <v>0</v>
      </c>
      <c r="N15" s="91">
        <v>0</v>
      </c>
      <c r="O15" s="91">
        <f t="shared" si="0"/>
        <v>5000</v>
      </c>
      <c r="P15" s="91">
        <v>20000</v>
      </c>
      <c r="Q15" s="91">
        <v>0</v>
      </c>
      <c r="R15" s="91">
        <v>0</v>
      </c>
      <c r="S15" s="91">
        <v>0</v>
      </c>
      <c r="T15" s="91">
        <v>0</v>
      </c>
      <c r="U15" s="91">
        <f t="shared" si="1"/>
        <v>20000</v>
      </c>
      <c r="V15" s="91">
        <v>10000</v>
      </c>
      <c r="W15" s="91">
        <v>0</v>
      </c>
      <c r="X15" s="91">
        <v>0</v>
      </c>
      <c r="Y15" s="91">
        <v>0</v>
      </c>
      <c r="Z15" s="91">
        <v>0</v>
      </c>
      <c r="AA15" s="91">
        <f t="shared" si="2"/>
        <v>10000</v>
      </c>
      <c r="AB15" s="91">
        <v>15000</v>
      </c>
      <c r="AC15" s="91">
        <v>0</v>
      </c>
      <c r="AD15" s="91">
        <v>0</v>
      </c>
      <c r="AE15" s="91">
        <v>0</v>
      </c>
      <c r="AF15" s="91">
        <v>0</v>
      </c>
      <c r="AG15" s="91">
        <f t="shared" si="3"/>
        <v>15000</v>
      </c>
      <c r="AH15" s="91">
        <f t="shared" si="7"/>
        <v>50000</v>
      </c>
      <c r="AI15" s="91">
        <f t="shared" si="7"/>
        <v>0</v>
      </c>
      <c r="AJ15" s="91">
        <f t="shared" si="8"/>
        <v>0</v>
      </c>
      <c r="AK15" s="91">
        <f t="shared" si="9"/>
        <v>0</v>
      </c>
      <c r="AL15" s="91">
        <f t="shared" si="10"/>
        <v>0</v>
      </c>
      <c r="AM15" s="91">
        <f t="shared" si="4"/>
        <v>50000</v>
      </c>
      <c r="AN15" s="91"/>
      <c r="AO15" s="91"/>
      <c r="AP15" s="91"/>
      <c r="AQ15" s="91"/>
      <c r="AR15" s="91"/>
      <c r="AS15" s="91"/>
      <c r="AT15" s="91">
        <f t="shared" si="11"/>
        <v>50000</v>
      </c>
      <c r="AU15" s="91">
        <f t="shared" si="12"/>
        <v>0</v>
      </c>
      <c r="AV15" s="91">
        <f t="shared" si="13"/>
        <v>0</v>
      </c>
      <c r="AW15" s="91">
        <f t="shared" si="14"/>
        <v>0</v>
      </c>
      <c r="AX15" s="91">
        <f t="shared" si="15"/>
        <v>0</v>
      </c>
      <c r="AY15" s="91">
        <f t="shared" si="5"/>
        <v>50000</v>
      </c>
    </row>
    <row r="16" spans="1:51" ht="191.25">
      <c r="A16" s="85" t="s">
        <v>404</v>
      </c>
      <c r="B16" s="85" t="s">
        <v>131</v>
      </c>
      <c r="C16" s="85" t="s">
        <v>374</v>
      </c>
      <c r="D16" s="85" t="s">
        <v>111</v>
      </c>
      <c r="E16" s="85" t="s">
        <v>273</v>
      </c>
      <c r="F16" s="135">
        <v>4</v>
      </c>
      <c r="G16" s="135">
        <v>16</v>
      </c>
      <c r="H16" s="135" t="s">
        <v>357</v>
      </c>
      <c r="I16" s="85"/>
      <c r="J16" s="91">
        <v>5000</v>
      </c>
      <c r="K16" s="91">
        <v>0</v>
      </c>
      <c r="L16" s="91">
        <v>0</v>
      </c>
      <c r="M16" s="91">
        <v>0</v>
      </c>
      <c r="N16" s="91">
        <v>0</v>
      </c>
      <c r="O16" s="91">
        <f t="shared" si="0"/>
        <v>5000</v>
      </c>
      <c r="P16" s="91">
        <v>11000</v>
      </c>
      <c r="Q16" s="91">
        <v>0</v>
      </c>
      <c r="R16" s="91">
        <v>0</v>
      </c>
      <c r="S16" s="91">
        <v>0</v>
      </c>
      <c r="T16" s="91">
        <v>0</v>
      </c>
      <c r="U16" s="91">
        <f t="shared" si="1"/>
        <v>11000</v>
      </c>
      <c r="V16" s="91">
        <v>0</v>
      </c>
      <c r="W16" s="91">
        <v>0</v>
      </c>
      <c r="X16" s="91">
        <v>0</v>
      </c>
      <c r="Y16" s="91">
        <v>0</v>
      </c>
      <c r="Z16" s="91">
        <v>0</v>
      </c>
      <c r="AA16" s="91">
        <f t="shared" si="2"/>
        <v>0</v>
      </c>
      <c r="AB16" s="91">
        <v>0</v>
      </c>
      <c r="AC16" s="91">
        <v>0</v>
      </c>
      <c r="AD16" s="91">
        <v>0</v>
      </c>
      <c r="AE16" s="91">
        <v>0</v>
      </c>
      <c r="AF16" s="91">
        <v>0</v>
      </c>
      <c r="AG16" s="91">
        <f t="shared" si="3"/>
        <v>0</v>
      </c>
      <c r="AH16" s="91">
        <f t="shared" si="7"/>
        <v>16000</v>
      </c>
      <c r="AI16" s="91">
        <f t="shared" si="7"/>
        <v>0</v>
      </c>
      <c r="AJ16" s="91">
        <f t="shared" si="8"/>
        <v>0</v>
      </c>
      <c r="AK16" s="91">
        <f t="shared" si="9"/>
        <v>0</v>
      </c>
      <c r="AL16" s="91">
        <f t="shared" si="10"/>
        <v>0</v>
      </c>
      <c r="AM16" s="91">
        <f t="shared" si="4"/>
        <v>16000</v>
      </c>
      <c r="AN16" s="91"/>
      <c r="AO16" s="91"/>
      <c r="AP16" s="91"/>
      <c r="AQ16" s="91"/>
      <c r="AR16" s="91"/>
      <c r="AS16" s="91"/>
      <c r="AT16" s="91">
        <f t="shared" si="11"/>
        <v>16000</v>
      </c>
      <c r="AU16" s="91">
        <f t="shared" si="12"/>
        <v>0</v>
      </c>
      <c r="AV16" s="91">
        <f t="shared" si="13"/>
        <v>0</v>
      </c>
      <c r="AW16" s="91">
        <f t="shared" si="14"/>
        <v>0</v>
      </c>
      <c r="AX16" s="91">
        <f t="shared" si="15"/>
        <v>0</v>
      </c>
      <c r="AY16" s="91">
        <f t="shared" si="5"/>
        <v>16000</v>
      </c>
    </row>
    <row r="17" spans="1:248" ht="178.5">
      <c r="A17" s="85" t="s">
        <v>405</v>
      </c>
      <c r="B17" s="85" t="s">
        <v>375</v>
      </c>
      <c r="C17" s="85" t="s">
        <v>377</v>
      </c>
      <c r="D17" s="85" t="s">
        <v>82</v>
      </c>
      <c r="E17" s="85" t="s">
        <v>376</v>
      </c>
      <c r="F17" s="135">
        <v>4</v>
      </c>
      <c r="G17" s="135" t="s">
        <v>146</v>
      </c>
      <c r="H17" s="135" t="s">
        <v>357</v>
      </c>
      <c r="I17" s="85"/>
      <c r="J17" s="91">
        <v>165518</v>
      </c>
      <c r="K17" s="91">
        <v>0</v>
      </c>
      <c r="L17" s="91">
        <v>0</v>
      </c>
      <c r="M17" s="91">
        <v>0</v>
      </c>
      <c r="N17" s="91">
        <v>0</v>
      </c>
      <c r="O17" s="91">
        <f t="shared" si="0"/>
        <v>165518</v>
      </c>
      <c r="P17" s="91">
        <v>157406</v>
      </c>
      <c r="Q17" s="91">
        <v>0</v>
      </c>
      <c r="R17" s="91">
        <v>0</v>
      </c>
      <c r="S17" s="91">
        <v>0</v>
      </c>
      <c r="T17" s="91">
        <v>0</v>
      </c>
      <c r="U17" s="91">
        <f t="shared" si="1"/>
        <v>157406</v>
      </c>
      <c r="V17" s="91">
        <v>0</v>
      </c>
      <c r="W17" s="91">
        <v>0</v>
      </c>
      <c r="X17" s="91">
        <v>0</v>
      </c>
      <c r="Y17" s="91">
        <v>0</v>
      </c>
      <c r="Z17" s="91">
        <v>0</v>
      </c>
      <c r="AA17" s="91">
        <f t="shared" si="2"/>
        <v>0</v>
      </c>
      <c r="AB17" s="91">
        <v>0</v>
      </c>
      <c r="AC17" s="91">
        <v>0</v>
      </c>
      <c r="AD17" s="91">
        <v>0</v>
      </c>
      <c r="AE17" s="91">
        <v>0</v>
      </c>
      <c r="AF17" s="91">
        <v>0</v>
      </c>
      <c r="AG17" s="91">
        <f t="shared" si="3"/>
        <v>0</v>
      </c>
      <c r="AH17" s="91">
        <f t="shared" si="7"/>
        <v>322924</v>
      </c>
      <c r="AI17" s="91">
        <f t="shared" si="7"/>
        <v>0</v>
      </c>
      <c r="AJ17" s="91">
        <f t="shared" si="8"/>
        <v>0</v>
      </c>
      <c r="AK17" s="91">
        <f t="shared" si="9"/>
        <v>0</v>
      </c>
      <c r="AL17" s="91">
        <f t="shared" si="10"/>
        <v>0</v>
      </c>
      <c r="AM17" s="91">
        <f t="shared" si="4"/>
        <v>322924</v>
      </c>
      <c r="AN17" s="91"/>
      <c r="AO17" s="91"/>
      <c r="AP17" s="91"/>
      <c r="AQ17" s="91"/>
      <c r="AR17" s="91"/>
      <c r="AS17" s="91"/>
      <c r="AT17" s="91">
        <f t="shared" si="11"/>
        <v>322924</v>
      </c>
      <c r="AU17" s="91">
        <f t="shared" si="12"/>
        <v>0</v>
      </c>
      <c r="AV17" s="91">
        <f t="shared" si="13"/>
        <v>0</v>
      </c>
      <c r="AW17" s="91">
        <f t="shared" si="14"/>
        <v>0</v>
      </c>
      <c r="AX17" s="91">
        <f t="shared" si="15"/>
        <v>0</v>
      </c>
      <c r="AY17" s="91">
        <f t="shared" si="5"/>
        <v>322924</v>
      </c>
    </row>
    <row r="18" spans="1:248" ht="51">
      <c r="A18" s="85" t="s">
        <v>842</v>
      </c>
      <c r="B18" s="85" t="s">
        <v>613</v>
      </c>
      <c r="C18" s="85" t="s">
        <v>642</v>
      </c>
      <c r="D18" s="85" t="s">
        <v>82</v>
      </c>
      <c r="E18" s="85" t="s">
        <v>657</v>
      </c>
      <c r="F18" s="135">
        <v>4</v>
      </c>
      <c r="G18" s="135" t="s">
        <v>160</v>
      </c>
      <c r="H18" s="135" t="s">
        <v>615</v>
      </c>
      <c r="I18" s="85"/>
      <c r="J18" s="91">
        <v>0</v>
      </c>
      <c r="K18" s="91">
        <v>0</v>
      </c>
      <c r="L18" s="91">
        <v>0</v>
      </c>
      <c r="M18" s="91">
        <v>0</v>
      </c>
      <c r="N18" s="91">
        <v>0</v>
      </c>
      <c r="O18" s="91">
        <f t="shared" si="0"/>
        <v>0</v>
      </c>
      <c r="P18" s="91">
        <v>0</v>
      </c>
      <c r="Q18" s="91">
        <v>0</v>
      </c>
      <c r="R18" s="91">
        <v>0</v>
      </c>
      <c r="S18" s="91">
        <v>0</v>
      </c>
      <c r="T18" s="91">
        <v>0</v>
      </c>
      <c r="U18" s="91">
        <f t="shared" si="1"/>
        <v>0</v>
      </c>
      <c r="V18" s="91">
        <v>2100</v>
      </c>
      <c r="W18" s="91">
        <v>0</v>
      </c>
      <c r="X18" s="91">
        <v>0</v>
      </c>
      <c r="Y18" s="91">
        <v>0</v>
      </c>
      <c r="Z18" s="91">
        <v>0</v>
      </c>
      <c r="AA18" s="91">
        <f t="shared" si="2"/>
        <v>2100</v>
      </c>
      <c r="AB18" s="91">
        <v>2800</v>
      </c>
      <c r="AC18" s="91">
        <v>0</v>
      </c>
      <c r="AD18" s="91">
        <v>0</v>
      </c>
      <c r="AE18" s="91">
        <v>0</v>
      </c>
      <c r="AF18" s="91">
        <v>0</v>
      </c>
      <c r="AG18" s="91">
        <f t="shared" si="3"/>
        <v>2800</v>
      </c>
      <c r="AH18" s="91">
        <f t="shared" si="7"/>
        <v>4900</v>
      </c>
      <c r="AI18" s="91">
        <f t="shared" si="7"/>
        <v>0</v>
      </c>
      <c r="AJ18" s="91">
        <f t="shared" si="8"/>
        <v>0</v>
      </c>
      <c r="AK18" s="91">
        <f t="shared" si="9"/>
        <v>0</v>
      </c>
      <c r="AL18" s="91">
        <f t="shared" si="10"/>
        <v>0</v>
      </c>
      <c r="AM18" s="91">
        <f t="shared" si="4"/>
        <v>4900</v>
      </c>
      <c r="AN18" s="91"/>
      <c r="AO18" s="91"/>
      <c r="AP18" s="91"/>
      <c r="AQ18" s="91"/>
      <c r="AR18" s="91"/>
      <c r="AS18" s="91"/>
      <c r="AT18" s="91">
        <f t="shared" si="11"/>
        <v>4900</v>
      </c>
      <c r="AU18" s="91">
        <f t="shared" si="12"/>
        <v>0</v>
      </c>
      <c r="AV18" s="91">
        <f t="shared" si="13"/>
        <v>0</v>
      </c>
      <c r="AW18" s="91">
        <f t="shared" si="14"/>
        <v>0</v>
      </c>
      <c r="AX18" s="91">
        <f t="shared" si="15"/>
        <v>0</v>
      </c>
      <c r="AY18" s="91">
        <f t="shared" si="5"/>
        <v>4900</v>
      </c>
    </row>
    <row r="19" spans="1:248" s="109" customFormat="1">
      <c r="A19" s="85" t="s">
        <v>114</v>
      </c>
      <c r="B19" s="85"/>
      <c r="C19" s="85"/>
      <c r="D19" s="85"/>
      <c r="E19" s="85"/>
      <c r="F19" s="135"/>
      <c r="G19" s="135"/>
      <c r="H19" s="135"/>
      <c r="I19" s="85"/>
      <c r="J19" s="91">
        <f>J20+J37+J42+J54</f>
        <v>14414568</v>
      </c>
      <c r="K19" s="91">
        <f t="shared" ref="K19:AY19" si="16">K20+K37+K42+K54</f>
        <v>633500</v>
      </c>
      <c r="L19" s="91">
        <f t="shared" si="16"/>
        <v>13500</v>
      </c>
      <c r="M19" s="91">
        <f t="shared" si="16"/>
        <v>2311</v>
      </c>
      <c r="N19" s="91">
        <f t="shared" si="16"/>
        <v>219765.60799999998</v>
      </c>
      <c r="O19" s="91">
        <f t="shared" si="16"/>
        <v>15283644.607999999</v>
      </c>
      <c r="P19" s="91">
        <f t="shared" si="16"/>
        <v>22902230</v>
      </c>
      <c r="Q19" s="91">
        <f t="shared" si="16"/>
        <v>708500</v>
      </c>
      <c r="R19" s="91">
        <f t="shared" si="16"/>
        <v>28500</v>
      </c>
      <c r="S19" s="91">
        <f t="shared" si="16"/>
        <v>776</v>
      </c>
      <c r="T19" s="91">
        <f t="shared" si="16"/>
        <v>218501.58799999999</v>
      </c>
      <c r="U19" s="91">
        <f t="shared" si="16"/>
        <v>23858507.588</v>
      </c>
      <c r="V19" s="91">
        <f t="shared" si="16"/>
        <v>38976902.145000003</v>
      </c>
      <c r="W19" s="91">
        <f t="shared" si="16"/>
        <v>610500</v>
      </c>
      <c r="X19" s="91">
        <f t="shared" si="16"/>
        <v>28500</v>
      </c>
      <c r="Y19" s="91">
        <f t="shared" si="16"/>
        <v>0</v>
      </c>
      <c r="Z19" s="91">
        <f t="shared" si="16"/>
        <v>0</v>
      </c>
      <c r="AA19" s="91">
        <f t="shared" si="16"/>
        <v>39615902.145000003</v>
      </c>
      <c r="AB19" s="91">
        <f t="shared" si="16"/>
        <v>40360155.652000003</v>
      </c>
      <c r="AC19" s="91">
        <f t="shared" si="16"/>
        <v>610500</v>
      </c>
      <c r="AD19" s="91">
        <f t="shared" si="16"/>
        <v>28500</v>
      </c>
      <c r="AE19" s="91">
        <f t="shared" si="16"/>
        <v>0</v>
      </c>
      <c r="AF19" s="91">
        <f t="shared" si="16"/>
        <v>0</v>
      </c>
      <c r="AG19" s="91">
        <f t="shared" si="16"/>
        <v>40999155.652000003</v>
      </c>
      <c r="AH19" s="91">
        <f t="shared" si="16"/>
        <v>116653855.79700001</v>
      </c>
      <c r="AI19" s="91">
        <f t="shared" si="16"/>
        <v>2563000</v>
      </c>
      <c r="AJ19" s="91">
        <f t="shared" si="16"/>
        <v>99000</v>
      </c>
      <c r="AK19" s="91">
        <f t="shared" si="16"/>
        <v>3087</v>
      </c>
      <c r="AL19" s="91">
        <f t="shared" si="16"/>
        <v>438267.196</v>
      </c>
      <c r="AM19" s="91">
        <f t="shared" si="16"/>
        <v>160580345.993</v>
      </c>
      <c r="AN19" s="91">
        <f t="shared" si="16"/>
        <v>0</v>
      </c>
      <c r="AO19" s="91">
        <f t="shared" si="16"/>
        <v>0</v>
      </c>
      <c r="AP19" s="91">
        <f t="shared" si="16"/>
        <v>0</v>
      </c>
      <c r="AQ19" s="91">
        <f t="shared" si="16"/>
        <v>0</v>
      </c>
      <c r="AR19" s="91">
        <f t="shared" si="16"/>
        <v>0</v>
      </c>
      <c r="AS19" s="91">
        <f t="shared" si="16"/>
        <v>0</v>
      </c>
      <c r="AT19" s="91">
        <f t="shared" si="16"/>
        <v>116653855.79700001</v>
      </c>
      <c r="AU19" s="91">
        <f t="shared" si="16"/>
        <v>2563000</v>
      </c>
      <c r="AV19" s="91">
        <f t="shared" si="16"/>
        <v>99000</v>
      </c>
      <c r="AW19" s="91">
        <f t="shared" si="16"/>
        <v>3087</v>
      </c>
      <c r="AX19" s="91">
        <f t="shared" si="16"/>
        <v>438267.196</v>
      </c>
      <c r="AY19" s="91">
        <f t="shared" si="16"/>
        <v>119757209.993</v>
      </c>
    </row>
    <row r="20" spans="1:248" s="45" customFormat="1">
      <c r="A20" s="92" t="s">
        <v>148</v>
      </c>
      <c r="B20" s="92"/>
      <c r="C20" s="92"/>
      <c r="D20" s="92"/>
      <c r="E20" s="92"/>
      <c r="F20" s="136"/>
      <c r="G20" s="136"/>
      <c r="H20" s="136"/>
      <c r="I20" s="92"/>
      <c r="J20" s="93">
        <f>J21+J22+J23+J24+J25+J26+J27+J28+J29+J30+J31+J32+J33+J34+J35+J36</f>
        <v>2457368</v>
      </c>
      <c r="K20" s="93">
        <f>K21+K22+K23+K24+K25+K26+K27+K28+K29+K30+K31+K32+K33+K34+K35+K36</f>
        <v>603500</v>
      </c>
      <c r="L20" s="93">
        <f>L21+L22+L23+L24+L25+L26+L27+L28+L29+L30+L31+L32+L33+L34+L35+L36</f>
        <v>7500</v>
      </c>
      <c r="M20" s="93">
        <f>M21+M22+M23+M24+M25+M26+M27+M28+M29+M30+M31+M32+M33+M34+M35+M36</f>
        <v>1284</v>
      </c>
      <c r="N20" s="93">
        <f>N21+N22+N23+N24+N25+N26+N27+N28+N29+N30+N31+N32+N33+N34+N35+N36</f>
        <v>219765.60799999998</v>
      </c>
      <c r="O20" s="90">
        <f>SUM(J20:N20)</f>
        <v>3289417.608</v>
      </c>
      <c r="P20" s="93">
        <f>P21+P22+P23+P24+P25+P26+P27+P28+P29+P30+P31+P32+P33+P34+P35+P36</f>
        <v>3275153</v>
      </c>
      <c r="Q20" s="93">
        <f>Q21+Q22+Q23+Q24+Q25+Q26+Q27+Q28+Q29+Q30+Q31+Q32+Q33+Q34+Q35+Q36</f>
        <v>678500</v>
      </c>
      <c r="R20" s="93">
        <f>R21+R22+R23+R24+R25+R26+R27+R28+R29+R30+R31+R32+R33+R34+R35+R36</f>
        <v>22500</v>
      </c>
      <c r="S20" s="93">
        <f>S21+S22+S23+S24+S25+S26+S27+S28+S29+S30+S31+S32+S33+S34+S35+S36</f>
        <v>264</v>
      </c>
      <c r="T20" s="93">
        <f>T21+T22+T23+T24+T25+T26+T27+T28+T29+T30+T31+T32+T33+T34+T35+T36</f>
        <v>218501.58799999999</v>
      </c>
      <c r="U20" s="90">
        <f t="shared" ref="U20:U36" si="17">SUM(P20:T20)</f>
        <v>4194918.5879999995</v>
      </c>
      <c r="V20" s="93">
        <f>V21+V22+V23+V24+V25+V26+V27+V28+V29+V30+V31+V32+V33+V34+V35+V36</f>
        <v>1743978</v>
      </c>
      <c r="W20" s="93">
        <f>W21+W22+W23+W24+W25+W26+W27+W28+W29+W30+W31+W32+W33+W34+W35+W36</f>
        <v>580500</v>
      </c>
      <c r="X20" s="93">
        <f>X21+X22+X23+X24+X25+X26+X27+X28+X29+X30+X31+X32+X33+X34+X35+X36</f>
        <v>22500</v>
      </c>
      <c r="Y20" s="93">
        <f>Y21+Y22+Y23+Y24+Y25+Y26+Y27+Y28+Y29+Y30+Y31+Y32+Y33+Y34+Y35+Y36</f>
        <v>0</v>
      </c>
      <c r="Z20" s="93">
        <f>Z21+Z22+Z23+Z24+Z25+Z26+Z27+Z28+Z29+Z30+Z31+Z32+Z33+Z34+Z35+Z36</f>
        <v>0</v>
      </c>
      <c r="AA20" s="90">
        <f t="shared" ref="AA20:AA26" si="18">SUM(V20:Z20)</f>
        <v>2346978</v>
      </c>
      <c r="AB20" s="93">
        <f>AB21+AB22+AB23+AB24+AB25+AB26+AB27+AB28+AB29+AB30+AB31+AB32+AB33+AB34+AB35+AB36</f>
        <v>1974853</v>
      </c>
      <c r="AC20" s="93">
        <f>AC21+AC22+AC23+AC24+AC25+AC26+AC27+AC28+AC29+AC30+AC31+AC32+AC33+AC34+AC35+AC36</f>
        <v>580500</v>
      </c>
      <c r="AD20" s="93">
        <f>AD21+AD22+AD23+AD24+AD25+AD26+AD27+AD28+AD29+AD30+AD31+AD32+AD33+AD34+AD35+AD36</f>
        <v>22500</v>
      </c>
      <c r="AE20" s="93">
        <f>AE21+AE22+AE23+AE24+AE25+AE26+AE27+AE28+AE29+AE30+AE31+AE32+AE33+AE34+AE35+AE36</f>
        <v>0</v>
      </c>
      <c r="AF20" s="93">
        <f>AF21+AF22+AF23+AF24+AF25+AF26+AF27+AF28+AF29+AF30+AF31+AF32+AF33+AF34+AF35+AF36</f>
        <v>0</v>
      </c>
      <c r="AG20" s="90">
        <f>SUM(AB20:AF20)</f>
        <v>2577853</v>
      </c>
      <c r="AH20" s="93">
        <f t="shared" ref="AH20:AS20" si="19">AH21+AH22+AH23+AH24+AH25+AH26+AH27+AH28+AH29+AH30+AH31+AH32+AH33+AH34+AH35+AH36</f>
        <v>9451352</v>
      </c>
      <c r="AI20" s="93">
        <f t="shared" si="19"/>
        <v>2443000</v>
      </c>
      <c r="AJ20" s="93">
        <f t="shared" si="19"/>
        <v>75000</v>
      </c>
      <c r="AK20" s="93">
        <f t="shared" si="19"/>
        <v>1548</v>
      </c>
      <c r="AL20" s="93">
        <f t="shared" si="19"/>
        <v>438267.196</v>
      </c>
      <c r="AM20" s="93">
        <f t="shared" si="19"/>
        <v>12409167.195999999</v>
      </c>
      <c r="AN20" s="93">
        <f t="shared" si="19"/>
        <v>0</v>
      </c>
      <c r="AO20" s="93">
        <f t="shared" si="19"/>
        <v>0</v>
      </c>
      <c r="AP20" s="93">
        <f t="shared" si="19"/>
        <v>0</v>
      </c>
      <c r="AQ20" s="93">
        <f t="shared" si="19"/>
        <v>0</v>
      </c>
      <c r="AR20" s="93">
        <f t="shared" si="19"/>
        <v>0</v>
      </c>
      <c r="AS20" s="93">
        <f t="shared" si="19"/>
        <v>0</v>
      </c>
      <c r="AT20" s="93">
        <f>AT21+AT22+AT23+AT24+AT25+AT26+AT27+AT28+AT29+AT30+AT31+AT32+AT33+AT34+AT35+AT36</f>
        <v>9451352</v>
      </c>
      <c r="AU20" s="93">
        <f>AU21+AU22+AU23+AU24+AU25+AU26+AU27+AU28+AU29+AU30+AU31+AU32+AU33+AU34+AU35+AU36</f>
        <v>2443000</v>
      </c>
      <c r="AV20" s="93">
        <f>AV21+AV22+AV23+AV24+AV25+AV26+AV27+AV28+AV29+AV30+AV31+AV32+AV33+AV34+AV35+AV36</f>
        <v>75000</v>
      </c>
      <c r="AW20" s="93">
        <f>AW21+AW22+AW23+AW24+AW25+AW26+AW27+AW28+AW29+AW30+AW31+AW32+AW33+AW34+AW35+AW36</f>
        <v>1548</v>
      </c>
      <c r="AX20" s="93">
        <f>AX21+AX22+AX23+AX24+AX25+AX26+AX27+AX28+AX29+AX30+AX31+AX32+AX33+AX34+AX35+AX36</f>
        <v>438267.196</v>
      </c>
      <c r="AY20" s="90">
        <f t="shared" ref="AY20:AY42" si="20">AT20+AU20+AV20+AW20+AX20</f>
        <v>12409167.196</v>
      </c>
      <c r="AZ20" s="36"/>
      <c r="BA20" s="36"/>
      <c r="BB20" s="36"/>
      <c r="BC20" s="36"/>
      <c r="BD20" s="36"/>
      <c r="BE20" s="36"/>
      <c r="BF20" s="36"/>
      <c r="BG20" s="36"/>
      <c r="BH20" s="36"/>
      <c r="BI20" s="36"/>
      <c r="BJ20" s="36"/>
      <c r="BK20" s="36"/>
      <c r="BL20" s="36"/>
      <c r="BM20" s="36"/>
      <c r="BN20" s="36"/>
      <c r="BO20" s="36"/>
      <c r="BP20" s="36"/>
      <c r="BQ20" s="36"/>
      <c r="BR20" s="36"/>
      <c r="BS20" s="36"/>
      <c r="BT20" s="36"/>
      <c r="BU20" s="36"/>
      <c r="BV20" s="36"/>
      <c r="BW20" s="36"/>
      <c r="BX20" s="36"/>
      <c r="BY20" s="36"/>
      <c r="BZ20" s="36"/>
      <c r="CA20" s="36"/>
      <c r="CB20" s="36"/>
      <c r="CC20" s="36"/>
      <c r="CD20" s="36"/>
      <c r="CE20" s="36"/>
      <c r="CF20" s="36"/>
      <c r="CG20" s="36"/>
      <c r="CH20" s="36"/>
      <c r="CI20" s="36"/>
      <c r="CJ20" s="36"/>
      <c r="CK20" s="36"/>
      <c r="CL20" s="36"/>
      <c r="CM20" s="36"/>
      <c r="CN20" s="36"/>
      <c r="CO20" s="36"/>
      <c r="CP20" s="36"/>
      <c r="CQ20" s="36"/>
      <c r="CR20" s="36"/>
      <c r="CS20" s="36"/>
      <c r="CT20" s="36"/>
      <c r="CU20" s="36"/>
      <c r="CV20" s="36"/>
      <c r="CW20" s="36"/>
      <c r="CX20" s="36"/>
      <c r="CY20" s="36"/>
      <c r="CZ20" s="36"/>
      <c r="DA20" s="36"/>
      <c r="DB20" s="36"/>
      <c r="DC20" s="36"/>
      <c r="DD20" s="36"/>
      <c r="DE20" s="36"/>
      <c r="DF20" s="36"/>
      <c r="DG20" s="36"/>
      <c r="DH20" s="36"/>
      <c r="DI20" s="36"/>
      <c r="DJ20" s="36"/>
      <c r="DK20" s="36"/>
      <c r="DL20" s="36"/>
      <c r="DM20" s="36"/>
      <c r="DN20" s="36"/>
      <c r="DO20" s="36"/>
      <c r="DP20" s="36"/>
      <c r="DQ20" s="36"/>
      <c r="DR20" s="36"/>
      <c r="DS20" s="36"/>
      <c r="DT20" s="36"/>
      <c r="DU20" s="36"/>
      <c r="DV20" s="36"/>
      <c r="DW20" s="36"/>
      <c r="DX20" s="36"/>
      <c r="DY20" s="36"/>
      <c r="DZ20" s="36"/>
      <c r="EA20" s="36"/>
      <c r="EB20" s="36"/>
      <c r="EC20" s="36"/>
      <c r="ED20" s="36"/>
      <c r="EE20" s="36"/>
      <c r="EF20" s="36"/>
      <c r="EG20" s="36"/>
      <c r="EH20" s="36"/>
      <c r="EI20" s="36"/>
      <c r="EJ20" s="36"/>
      <c r="EK20" s="36"/>
      <c r="EL20" s="36"/>
      <c r="EM20" s="36"/>
      <c r="EN20" s="36"/>
      <c r="EO20" s="36"/>
      <c r="EP20" s="36"/>
      <c r="EQ20" s="36"/>
      <c r="ER20" s="36"/>
      <c r="ES20" s="36"/>
      <c r="ET20" s="36"/>
      <c r="EU20" s="36"/>
      <c r="EV20" s="36"/>
      <c r="EW20" s="36"/>
      <c r="EX20" s="36"/>
      <c r="EY20" s="36"/>
      <c r="EZ20" s="36"/>
      <c r="FA20" s="36"/>
      <c r="FB20" s="36"/>
      <c r="FC20" s="36"/>
      <c r="FD20" s="36"/>
      <c r="FE20" s="36"/>
      <c r="FF20" s="36"/>
      <c r="FG20" s="36"/>
      <c r="FH20" s="36"/>
      <c r="FI20" s="36"/>
      <c r="FJ20" s="36"/>
      <c r="FK20" s="36"/>
      <c r="FL20" s="36"/>
      <c r="FM20" s="36"/>
      <c r="FN20" s="36"/>
      <c r="FO20" s="36"/>
      <c r="FP20" s="36"/>
      <c r="FQ20" s="36"/>
      <c r="FR20" s="36"/>
      <c r="FS20" s="36"/>
      <c r="FT20" s="36"/>
      <c r="FU20" s="36"/>
      <c r="FV20" s="36"/>
      <c r="FW20" s="36"/>
      <c r="FX20" s="36"/>
      <c r="FY20" s="36"/>
      <c r="FZ20" s="36"/>
      <c r="GA20" s="36"/>
      <c r="GB20" s="36"/>
      <c r="GC20" s="36"/>
      <c r="GD20" s="36"/>
      <c r="GE20" s="36"/>
      <c r="GF20" s="36"/>
      <c r="GG20" s="36"/>
      <c r="GH20" s="36"/>
      <c r="GI20" s="36"/>
      <c r="GJ20" s="36"/>
      <c r="GK20" s="36"/>
      <c r="GL20" s="36"/>
      <c r="GM20" s="36"/>
      <c r="GN20" s="36"/>
      <c r="GO20" s="36"/>
      <c r="GP20" s="36"/>
      <c r="GQ20" s="36"/>
      <c r="GR20" s="36"/>
      <c r="GS20" s="36"/>
      <c r="GT20" s="36"/>
      <c r="GU20" s="36"/>
      <c r="GV20" s="36"/>
      <c r="GW20" s="36"/>
      <c r="GX20" s="36"/>
      <c r="GY20" s="36"/>
      <c r="GZ20" s="36"/>
      <c r="HA20" s="36"/>
      <c r="HB20" s="36"/>
      <c r="HC20" s="36"/>
      <c r="HD20" s="36"/>
      <c r="HE20" s="36"/>
      <c r="HF20" s="36"/>
      <c r="HG20" s="36"/>
      <c r="HH20" s="36"/>
      <c r="HI20" s="36"/>
      <c r="HJ20" s="36"/>
      <c r="HK20" s="36"/>
      <c r="HL20" s="36"/>
      <c r="HM20" s="36"/>
      <c r="HN20" s="36"/>
      <c r="HO20" s="36"/>
      <c r="HP20" s="36"/>
      <c r="HQ20" s="36"/>
      <c r="HR20" s="36"/>
      <c r="HS20" s="36"/>
      <c r="HT20" s="36"/>
      <c r="HU20" s="36"/>
      <c r="HV20" s="36"/>
      <c r="HW20" s="36"/>
      <c r="HX20" s="36"/>
      <c r="HY20" s="36"/>
      <c r="HZ20" s="36"/>
      <c r="IA20" s="36"/>
      <c r="IB20" s="36"/>
      <c r="IC20" s="36"/>
      <c r="ID20" s="36"/>
      <c r="IE20" s="36"/>
      <c r="IF20" s="36"/>
      <c r="IG20" s="36"/>
      <c r="IH20" s="36"/>
      <c r="II20" s="36"/>
      <c r="IJ20" s="36"/>
      <c r="IK20" s="36"/>
      <c r="IL20" s="36"/>
      <c r="IM20" s="36"/>
      <c r="IN20" s="36"/>
    </row>
    <row r="21" spans="1:248" ht="76.5">
      <c r="A21" s="85" t="s">
        <v>103</v>
      </c>
      <c r="B21" s="85" t="s">
        <v>104</v>
      </c>
      <c r="C21" s="85" t="s">
        <v>132</v>
      </c>
      <c r="D21" s="85" t="s">
        <v>71</v>
      </c>
      <c r="E21" s="87"/>
      <c r="F21" s="135">
        <v>4</v>
      </c>
      <c r="G21" s="135">
        <v>16</v>
      </c>
      <c r="H21" s="135" t="s">
        <v>919</v>
      </c>
      <c r="I21" s="85"/>
      <c r="J21" s="91">
        <v>1778800</v>
      </c>
      <c r="K21" s="90">
        <v>0</v>
      </c>
      <c r="L21" s="90">
        <v>0</v>
      </c>
      <c r="M21" s="90">
        <v>0</v>
      </c>
      <c r="N21" s="90">
        <v>0</v>
      </c>
      <c r="O21" s="90">
        <f>SUM(J21:N21)</f>
        <v>1778800</v>
      </c>
      <c r="P21" s="91">
        <v>2074835</v>
      </c>
      <c r="Q21" s="91">
        <v>0</v>
      </c>
      <c r="R21" s="91">
        <v>0</v>
      </c>
      <c r="S21" s="91">
        <v>0</v>
      </c>
      <c r="T21" s="91">
        <v>0</v>
      </c>
      <c r="U21" s="91">
        <f t="shared" si="17"/>
        <v>2074835</v>
      </c>
      <c r="V21" s="91">
        <v>1721540</v>
      </c>
      <c r="W21" s="91">
        <v>0</v>
      </c>
      <c r="X21" s="91">
        <v>0</v>
      </c>
      <c r="Y21" s="91">
        <v>0</v>
      </c>
      <c r="Z21" s="91">
        <v>0</v>
      </c>
      <c r="AA21" s="91">
        <f t="shared" si="18"/>
        <v>1721540</v>
      </c>
      <c r="AB21" s="91">
        <v>1602336</v>
      </c>
      <c r="AC21" s="91">
        <v>0</v>
      </c>
      <c r="AD21" s="91">
        <v>0</v>
      </c>
      <c r="AE21" s="91">
        <v>0</v>
      </c>
      <c r="AF21" s="91">
        <v>0</v>
      </c>
      <c r="AG21" s="91">
        <f>SUM(AB21:AF21)</f>
        <v>1602336</v>
      </c>
      <c r="AH21" s="91">
        <f t="shared" ref="AH21:AH36" si="21">J21+V21+P21+AB21</f>
        <v>7177511</v>
      </c>
      <c r="AI21" s="91">
        <f t="shared" ref="AI21:AL21" si="22">K21+W21+Q21+AC21</f>
        <v>0</v>
      </c>
      <c r="AJ21" s="91">
        <f t="shared" si="22"/>
        <v>0</v>
      </c>
      <c r="AK21" s="91">
        <f t="shared" si="22"/>
        <v>0</v>
      </c>
      <c r="AL21" s="91">
        <f t="shared" si="22"/>
        <v>0</v>
      </c>
      <c r="AM21" s="91">
        <f t="shared" ref="AM21:AM37" si="23">SUM(AH21:AL21)</f>
        <v>7177511</v>
      </c>
      <c r="AN21" s="90"/>
      <c r="AO21" s="90"/>
      <c r="AP21" s="90"/>
      <c r="AQ21" s="90"/>
      <c r="AR21" s="90"/>
      <c r="AS21" s="90"/>
      <c r="AT21" s="91">
        <f t="shared" ref="AT21:AT36" si="24">SUM(AH21,AN21)</f>
        <v>7177511</v>
      </c>
      <c r="AU21" s="91">
        <f t="shared" ref="AU21:AU36" si="25">SUM(AI21,AO21)</f>
        <v>0</v>
      </c>
      <c r="AV21" s="91">
        <f t="shared" ref="AV21:AX21" si="26">SUM(AJ21,AP21)</f>
        <v>0</v>
      </c>
      <c r="AW21" s="91">
        <f t="shared" si="26"/>
        <v>0</v>
      </c>
      <c r="AX21" s="91">
        <f t="shared" si="26"/>
        <v>0</v>
      </c>
      <c r="AY21" s="90">
        <f t="shared" ref="AY21:AY36" si="27">AT21+AU21+AV21+AW21+AX21</f>
        <v>7177511</v>
      </c>
    </row>
    <row r="22" spans="1:248" ht="216.75">
      <c r="A22" s="85" t="s">
        <v>129</v>
      </c>
      <c r="B22" s="85" t="s">
        <v>131</v>
      </c>
      <c r="C22" s="85" t="s">
        <v>133</v>
      </c>
      <c r="D22" s="85" t="s">
        <v>82</v>
      </c>
      <c r="E22" s="85" t="s">
        <v>135</v>
      </c>
      <c r="F22" s="135">
        <v>4</v>
      </c>
      <c r="G22" s="135">
        <v>2</v>
      </c>
      <c r="H22" s="135" t="s">
        <v>113</v>
      </c>
      <c r="I22" s="85"/>
      <c r="J22" s="91">
        <v>240980</v>
      </c>
      <c r="K22" s="90">
        <v>0</v>
      </c>
      <c r="L22" s="90">
        <v>0</v>
      </c>
      <c r="M22" s="90">
        <v>0</v>
      </c>
      <c r="N22" s="90">
        <v>0</v>
      </c>
      <c r="O22" s="90">
        <f t="shared" ref="O22:O36" si="28">SUM(J22:N22)</f>
        <v>240980</v>
      </c>
      <c r="P22" s="91">
        <v>1125000</v>
      </c>
      <c r="Q22" s="91">
        <v>0</v>
      </c>
      <c r="R22" s="91">
        <v>0</v>
      </c>
      <c r="S22" s="91">
        <v>0</v>
      </c>
      <c r="T22" s="91">
        <v>0</v>
      </c>
      <c r="U22" s="91">
        <f t="shared" si="17"/>
        <v>1125000</v>
      </c>
      <c r="V22" s="91">
        <v>0</v>
      </c>
      <c r="W22" s="90">
        <v>0</v>
      </c>
      <c r="X22" s="90">
        <v>0</v>
      </c>
      <c r="Y22" s="90">
        <v>0</v>
      </c>
      <c r="Z22" s="90">
        <v>0</v>
      </c>
      <c r="AA22" s="91">
        <f t="shared" si="18"/>
        <v>0</v>
      </c>
      <c r="AB22" s="91">
        <v>0</v>
      </c>
      <c r="AC22" s="90">
        <v>0</v>
      </c>
      <c r="AD22" s="90">
        <v>0</v>
      </c>
      <c r="AE22" s="90">
        <v>0</v>
      </c>
      <c r="AF22" s="90">
        <v>0</v>
      </c>
      <c r="AG22" s="91">
        <f t="shared" ref="AG22:AG36" si="29">SUM(AB22:AF22)</f>
        <v>0</v>
      </c>
      <c r="AH22" s="91">
        <f t="shared" si="21"/>
        <v>1365980</v>
      </c>
      <c r="AI22" s="91">
        <f t="shared" ref="AI22:AI26" si="30">K22+W22+Q22+AC22</f>
        <v>0</v>
      </c>
      <c r="AJ22" s="91">
        <f t="shared" ref="AJ22:AJ26" si="31">L22+X22+R22+AD22</f>
        <v>0</v>
      </c>
      <c r="AK22" s="91">
        <f t="shared" ref="AK22:AK26" si="32">M22+Y22+S22+AE22</f>
        <v>0</v>
      </c>
      <c r="AL22" s="91">
        <f t="shared" ref="AL22:AL26" si="33">N22+Z22+T22+AF22</f>
        <v>0</v>
      </c>
      <c r="AM22" s="91">
        <f t="shared" si="23"/>
        <v>1365980</v>
      </c>
      <c r="AN22" s="90"/>
      <c r="AO22" s="90"/>
      <c r="AP22" s="90"/>
      <c r="AQ22" s="90"/>
      <c r="AR22" s="90"/>
      <c r="AS22" s="90"/>
      <c r="AT22" s="91">
        <f t="shared" si="24"/>
        <v>1365980</v>
      </c>
      <c r="AU22" s="91">
        <f t="shared" si="25"/>
        <v>0</v>
      </c>
      <c r="AV22" s="91">
        <f t="shared" ref="AV22:AV23" si="34">SUM(AJ22,AP22)</f>
        <v>0</v>
      </c>
      <c r="AW22" s="91">
        <f t="shared" ref="AW22:AW23" si="35">SUM(AK22,AQ22)</f>
        <v>0</v>
      </c>
      <c r="AX22" s="91">
        <f t="shared" ref="AX22:AX23" si="36">SUM(AL22,AR22)</f>
        <v>0</v>
      </c>
      <c r="AY22" s="90">
        <f t="shared" si="27"/>
        <v>1365980</v>
      </c>
    </row>
    <row r="23" spans="1:248" ht="114.75">
      <c r="A23" s="85" t="s">
        <v>130</v>
      </c>
      <c r="B23" s="85" t="s">
        <v>110</v>
      </c>
      <c r="C23" s="94" t="s">
        <v>134</v>
      </c>
      <c r="D23" s="85" t="s">
        <v>82</v>
      </c>
      <c r="E23" s="85" t="s">
        <v>136</v>
      </c>
      <c r="F23" s="135">
        <v>4</v>
      </c>
      <c r="G23" s="135" t="s">
        <v>137</v>
      </c>
      <c r="H23" s="135" t="s">
        <v>113</v>
      </c>
      <c r="I23" s="85"/>
      <c r="J23" s="91">
        <v>330000</v>
      </c>
      <c r="K23" s="91">
        <v>0</v>
      </c>
      <c r="L23" s="91">
        <v>0</v>
      </c>
      <c r="M23" s="91">
        <v>0</v>
      </c>
      <c r="N23" s="91">
        <v>0</v>
      </c>
      <c r="O23" s="90">
        <f t="shared" si="28"/>
        <v>330000</v>
      </c>
      <c r="P23" s="91">
        <v>20685</v>
      </c>
      <c r="Q23" s="91">
        <v>0</v>
      </c>
      <c r="R23" s="91">
        <v>0</v>
      </c>
      <c r="S23" s="91">
        <v>0</v>
      </c>
      <c r="T23" s="91">
        <v>0</v>
      </c>
      <c r="U23" s="91">
        <f t="shared" si="17"/>
        <v>20685</v>
      </c>
      <c r="V23" s="91">
        <v>0</v>
      </c>
      <c r="W23" s="91">
        <v>0</v>
      </c>
      <c r="X23" s="91">
        <v>0</v>
      </c>
      <c r="Y23" s="91">
        <v>0</v>
      </c>
      <c r="Z23" s="91">
        <v>0</v>
      </c>
      <c r="AA23" s="91">
        <f t="shared" si="18"/>
        <v>0</v>
      </c>
      <c r="AB23" s="91">
        <v>350865</v>
      </c>
      <c r="AC23" s="90">
        <v>0</v>
      </c>
      <c r="AD23" s="90">
        <v>0</v>
      </c>
      <c r="AE23" s="90">
        <v>0</v>
      </c>
      <c r="AF23" s="90">
        <v>0</v>
      </c>
      <c r="AG23" s="91">
        <f t="shared" si="29"/>
        <v>350865</v>
      </c>
      <c r="AH23" s="91">
        <f t="shared" si="21"/>
        <v>701550</v>
      </c>
      <c r="AI23" s="91">
        <f t="shared" si="30"/>
        <v>0</v>
      </c>
      <c r="AJ23" s="91">
        <f t="shared" si="31"/>
        <v>0</v>
      </c>
      <c r="AK23" s="91">
        <f t="shared" si="32"/>
        <v>0</v>
      </c>
      <c r="AL23" s="91">
        <f t="shared" si="33"/>
        <v>0</v>
      </c>
      <c r="AM23" s="91">
        <f t="shared" si="23"/>
        <v>701550</v>
      </c>
      <c r="AN23" s="90"/>
      <c r="AO23" s="90"/>
      <c r="AP23" s="90"/>
      <c r="AQ23" s="90"/>
      <c r="AR23" s="90"/>
      <c r="AS23" s="90"/>
      <c r="AT23" s="91">
        <f t="shared" si="24"/>
        <v>701550</v>
      </c>
      <c r="AU23" s="91">
        <f t="shared" si="25"/>
        <v>0</v>
      </c>
      <c r="AV23" s="91">
        <f t="shared" si="34"/>
        <v>0</v>
      </c>
      <c r="AW23" s="91">
        <f t="shared" si="35"/>
        <v>0</v>
      </c>
      <c r="AX23" s="91">
        <f t="shared" si="36"/>
        <v>0</v>
      </c>
      <c r="AY23" s="90">
        <f t="shared" si="27"/>
        <v>701550</v>
      </c>
    </row>
    <row r="24" spans="1:248" ht="165.75">
      <c r="A24" s="85" t="s">
        <v>138</v>
      </c>
      <c r="B24" s="85" t="s">
        <v>141</v>
      </c>
      <c r="C24" s="85" t="s">
        <v>144</v>
      </c>
      <c r="D24" s="85" t="s">
        <v>82</v>
      </c>
      <c r="E24" s="85" t="s">
        <v>145</v>
      </c>
      <c r="F24" s="135">
        <v>4</v>
      </c>
      <c r="G24" s="135" t="s">
        <v>146</v>
      </c>
      <c r="H24" s="135" t="s">
        <v>147</v>
      </c>
      <c r="I24" s="85"/>
      <c r="J24" s="91">
        <v>5000</v>
      </c>
      <c r="K24" s="91">
        <v>37500</v>
      </c>
      <c r="L24" s="91">
        <v>7500</v>
      </c>
      <c r="M24" s="91">
        <v>0</v>
      </c>
      <c r="N24" s="91">
        <v>0</v>
      </c>
      <c r="O24" s="90">
        <f t="shared" si="28"/>
        <v>50000</v>
      </c>
      <c r="P24" s="91">
        <v>15000</v>
      </c>
      <c r="Q24" s="91">
        <v>112500</v>
      </c>
      <c r="R24" s="91">
        <v>22500</v>
      </c>
      <c r="S24" s="91">
        <v>0</v>
      </c>
      <c r="T24" s="91">
        <v>0</v>
      </c>
      <c r="U24" s="91">
        <f t="shared" si="17"/>
        <v>150000</v>
      </c>
      <c r="V24" s="91">
        <v>15000</v>
      </c>
      <c r="W24" s="91">
        <v>112500</v>
      </c>
      <c r="X24" s="91">
        <v>22500</v>
      </c>
      <c r="Y24" s="91">
        <v>0</v>
      </c>
      <c r="Z24" s="91">
        <v>0</v>
      </c>
      <c r="AA24" s="91">
        <f t="shared" si="18"/>
        <v>150000</v>
      </c>
      <c r="AB24" s="91">
        <v>15000</v>
      </c>
      <c r="AC24" s="91">
        <v>112500</v>
      </c>
      <c r="AD24" s="91">
        <v>22500</v>
      </c>
      <c r="AE24" s="91">
        <v>0</v>
      </c>
      <c r="AF24" s="91">
        <v>0</v>
      </c>
      <c r="AG24" s="91">
        <f t="shared" si="29"/>
        <v>150000</v>
      </c>
      <c r="AH24" s="91">
        <f t="shared" si="21"/>
        <v>50000</v>
      </c>
      <c r="AI24" s="91">
        <f t="shared" si="30"/>
        <v>375000</v>
      </c>
      <c r="AJ24" s="91">
        <f t="shared" si="31"/>
        <v>75000</v>
      </c>
      <c r="AK24" s="91">
        <f t="shared" si="32"/>
        <v>0</v>
      </c>
      <c r="AL24" s="91">
        <f t="shared" si="33"/>
        <v>0</v>
      </c>
      <c r="AM24" s="91">
        <f t="shared" si="23"/>
        <v>500000</v>
      </c>
      <c r="AN24" s="90"/>
      <c r="AO24" s="90"/>
      <c r="AP24" s="90"/>
      <c r="AQ24" s="90"/>
      <c r="AR24" s="90"/>
      <c r="AS24" s="90"/>
      <c r="AT24" s="91">
        <f t="shared" si="24"/>
        <v>50000</v>
      </c>
      <c r="AU24" s="91">
        <f t="shared" si="25"/>
        <v>375000</v>
      </c>
      <c r="AV24" s="91">
        <f t="shared" ref="AV24" si="37">SUM(AJ24,AP24)</f>
        <v>75000</v>
      </c>
      <c r="AW24" s="91">
        <f t="shared" ref="AW24" si="38">SUM(AK24,AQ24)</f>
        <v>0</v>
      </c>
      <c r="AX24" s="91">
        <f t="shared" ref="AX24" si="39">SUM(AL24,AR24)</f>
        <v>0</v>
      </c>
      <c r="AY24" s="90">
        <f t="shared" si="27"/>
        <v>500000</v>
      </c>
    </row>
    <row r="25" spans="1:248" ht="204">
      <c r="A25" s="85" t="s">
        <v>139</v>
      </c>
      <c r="B25" s="85" t="s">
        <v>110</v>
      </c>
      <c r="C25" s="85" t="s">
        <v>126</v>
      </c>
      <c r="D25" s="85" t="s">
        <v>127</v>
      </c>
      <c r="E25" s="85" t="s">
        <v>112</v>
      </c>
      <c r="F25" s="135">
        <v>4</v>
      </c>
      <c r="G25" s="135">
        <v>7</v>
      </c>
      <c r="H25" s="135" t="s">
        <v>113</v>
      </c>
      <c r="I25" s="85"/>
      <c r="J25" s="91">
        <v>7500</v>
      </c>
      <c r="K25" s="91">
        <v>0</v>
      </c>
      <c r="L25" s="91">
        <v>0</v>
      </c>
      <c r="M25" s="91">
        <v>1284</v>
      </c>
      <c r="N25" s="91">
        <v>0</v>
      </c>
      <c r="O25" s="90">
        <f t="shared" si="28"/>
        <v>8784</v>
      </c>
      <c r="P25" s="91">
        <v>1500</v>
      </c>
      <c r="Q25" s="91">
        <v>0</v>
      </c>
      <c r="R25" s="91">
        <v>0</v>
      </c>
      <c r="S25" s="91">
        <v>264</v>
      </c>
      <c r="T25" s="91">
        <v>0</v>
      </c>
      <c r="U25" s="91">
        <f t="shared" si="17"/>
        <v>1764</v>
      </c>
      <c r="V25" s="91">
        <v>6000</v>
      </c>
      <c r="W25" s="91">
        <v>0</v>
      </c>
      <c r="X25" s="91">
        <v>0</v>
      </c>
      <c r="Y25" s="91">
        <v>0</v>
      </c>
      <c r="Z25" s="91">
        <v>0</v>
      </c>
      <c r="AA25" s="91">
        <f t="shared" si="18"/>
        <v>6000</v>
      </c>
      <c r="AB25" s="91">
        <v>5000</v>
      </c>
      <c r="AC25" s="91">
        <v>0</v>
      </c>
      <c r="AD25" s="91">
        <v>0</v>
      </c>
      <c r="AE25" s="91">
        <v>0</v>
      </c>
      <c r="AF25" s="91">
        <v>0</v>
      </c>
      <c r="AG25" s="91">
        <f t="shared" si="29"/>
        <v>5000</v>
      </c>
      <c r="AH25" s="91">
        <f t="shared" si="21"/>
        <v>20000</v>
      </c>
      <c r="AI25" s="91">
        <f t="shared" si="30"/>
        <v>0</v>
      </c>
      <c r="AJ25" s="91">
        <f t="shared" si="31"/>
        <v>0</v>
      </c>
      <c r="AK25" s="91">
        <f t="shared" si="32"/>
        <v>1548</v>
      </c>
      <c r="AL25" s="91">
        <f t="shared" si="33"/>
        <v>0</v>
      </c>
      <c r="AM25" s="91">
        <f t="shared" si="23"/>
        <v>21548</v>
      </c>
      <c r="AN25" s="90"/>
      <c r="AO25" s="90"/>
      <c r="AP25" s="90"/>
      <c r="AQ25" s="90"/>
      <c r="AR25" s="90"/>
      <c r="AS25" s="90"/>
      <c r="AT25" s="91">
        <f t="shared" si="24"/>
        <v>20000</v>
      </c>
      <c r="AU25" s="91">
        <f t="shared" si="25"/>
        <v>0</v>
      </c>
      <c r="AV25" s="91">
        <f t="shared" ref="AV25:AV26" si="40">SUM(AJ25,AP25)</f>
        <v>0</v>
      </c>
      <c r="AW25" s="91">
        <f t="shared" ref="AW25:AW26" si="41">SUM(AK25,AQ25)</f>
        <v>1548</v>
      </c>
      <c r="AX25" s="91">
        <f t="shared" ref="AX25:AX26" si="42">SUM(AL25,AR25)</f>
        <v>0</v>
      </c>
      <c r="AY25" s="90">
        <f t="shared" si="27"/>
        <v>21548</v>
      </c>
    </row>
    <row r="26" spans="1:248" ht="178.5">
      <c r="A26" s="85" t="s">
        <v>140</v>
      </c>
      <c r="B26" s="85" t="s">
        <v>142</v>
      </c>
      <c r="C26" s="85" t="s">
        <v>143</v>
      </c>
      <c r="D26" s="85" t="s">
        <v>82</v>
      </c>
      <c r="E26" s="85" t="s">
        <v>970</v>
      </c>
      <c r="F26" s="135">
        <v>4</v>
      </c>
      <c r="G26" s="135">
        <v>7</v>
      </c>
      <c r="H26" s="135" t="s">
        <v>113</v>
      </c>
      <c r="I26" s="85"/>
      <c r="J26" s="91">
        <v>0</v>
      </c>
      <c r="K26" s="91">
        <v>566000</v>
      </c>
      <c r="L26" s="91">
        <v>0</v>
      </c>
      <c r="M26" s="91">
        <v>0</v>
      </c>
      <c r="N26" s="91">
        <v>0</v>
      </c>
      <c r="O26" s="90">
        <f t="shared" si="28"/>
        <v>566000</v>
      </c>
      <c r="P26" s="91">
        <v>0</v>
      </c>
      <c r="Q26" s="91">
        <v>566000</v>
      </c>
      <c r="R26" s="91">
        <v>0</v>
      </c>
      <c r="S26" s="91">
        <v>0</v>
      </c>
      <c r="T26" s="91">
        <v>0</v>
      </c>
      <c r="U26" s="91">
        <f t="shared" si="17"/>
        <v>566000</v>
      </c>
      <c r="V26" s="91">
        <v>0</v>
      </c>
      <c r="W26" s="91">
        <v>468000</v>
      </c>
      <c r="X26" s="91">
        <v>0</v>
      </c>
      <c r="Y26" s="91">
        <v>0</v>
      </c>
      <c r="Z26" s="91">
        <v>0</v>
      </c>
      <c r="AA26" s="91">
        <f t="shared" si="18"/>
        <v>468000</v>
      </c>
      <c r="AB26" s="91">
        <v>0</v>
      </c>
      <c r="AC26" s="91">
        <v>468000</v>
      </c>
      <c r="AD26" s="91">
        <v>0</v>
      </c>
      <c r="AE26" s="91">
        <v>0</v>
      </c>
      <c r="AF26" s="91">
        <v>0</v>
      </c>
      <c r="AG26" s="91">
        <f t="shared" si="29"/>
        <v>468000</v>
      </c>
      <c r="AH26" s="91">
        <f t="shared" si="21"/>
        <v>0</v>
      </c>
      <c r="AI26" s="91">
        <f t="shared" si="30"/>
        <v>2068000</v>
      </c>
      <c r="AJ26" s="91">
        <f t="shared" si="31"/>
        <v>0</v>
      </c>
      <c r="AK26" s="91">
        <f t="shared" si="32"/>
        <v>0</v>
      </c>
      <c r="AL26" s="91">
        <f t="shared" si="33"/>
        <v>0</v>
      </c>
      <c r="AM26" s="91">
        <f t="shared" si="23"/>
        <v>2068000</v>
      </c>
      <c r="AN26" s="90"/>
      <c r="AO26" s="90"/>
      <c r="AP26" s="90"/>
      <c r="AQ26" s="90"/>
      <c r="AR26" s="90"/>
      <c r="AS26" s="90"/>
      <c r="AT26" s="91">
        <f t="shared" si="24"/>
        <v>0</v>
      </c>
      <c r="AU26" s="91">
        <f t="shared" si="25"/>
        <v>2068000</v>
      </c>
      <c r="AV26" s="91">
        <f t="shared" si="40"/>
        <v>0</v>
      </c>
      <c r="AW26" s="91">
        <f t="shared" si="41"/>
        <v>0</v>
      </c>
      <c r="AX26" s="91">
        <f t="shared" si="42"/>
        <v>0</v>
      </c>
      <c r="AY26" s="90">
        <f t="shared" si="27"/>
        <v>2068000</v>
      </c>
    </row>
    <row r="27" spans="1:248" ht="114.75" customHeight="1">
      <c r="A27" s="85" t="s">
        <v>383</v>
      </c>
      <c r="B27" s="85" t="s">
        <v>368</v>
      </c>
      <c r="C27" s="85" t="s">
        <v>378</v>
      </c>
      <c r="D27" s="85" t="s">
        <v>82</v>
      </c>
      <c r="E27" s="85" t="s">
        <v>406</v>
      </c>
      <c r="F27" s="135">
        <v>4</v>
      </c>
      <c r="G27" s="135" t="s">
        <v>233</v>
      </c>
      <c r="H27" s="135" t="s">
        <v>199</v>
      </c>
      <c r="I27" s="85"/>
      <c r="J27" s="91">
        <v>1500</v>
      </c>
      <c r="K27" s="91">
        <v>0</v>
      </c>
      <c r="L27" s="91">
        <v>0</v>
      </c>
      <c r="M27" s="91">
        <v>0</v>
      </c>
      <c r="N27" s="91">
        <v>0</v>
      </c>
      <c r="O27" s="90">
        <f t="shared" si="28"/>
        <v>1500</v>
      </c>
      <c r="P27" s="91">
        <v>0</v>
      </c>
      <c r="Q27" s="91">
        <v>0</v>
      </c>
      <c r="R27" s="91">
        <v>0</v>
      </c>
      <c r="S27" s="91">
        <v>0</v>
      </c>
      <c r="T27" s="91">
        <v>0</v>
      </c>
      <c r="U27" s="91">
        <f t="shared" si="17"/>
        <v>0</v>
      </c>
      <c r="V27" s="91">
        <v>0</v>
      </c>
      <c r="W27" s="91">
        <v>0</v>
      </c>
      <c r="X27" s="91">
        <v>0</v>
      </c>
      <c r="Y27" s="91">
        <v>0</v>
      </c>
      <c r="Z27" s="91">
        <v>0</v>
      </c>
      <c r="AA27" s="91">
        <f t="shared" ref="AA27:AA36" si="43">SUM(V27:Z27)</f>
        <v>0</v>
      </c>
      <c r="AB27" s="91">
        <v>0</v>
      </c>
      <c r="AC27" s="91">
        <v>0</v>
      </c>
      <c r="AD27" s="91">
        <v>0</v>
      </c>
      <c r="AE27" s="91">
        <v>0</v>
      </c>
      <c r="AF27" s="91">
        <v>0</v>
      </c>
      <c r="AG27" s="91">
        <f t="shared" si="29"/>
        <v>0</v>
      </c>
      <c r="AH27" s="91">
        <f t="shared" si="21"/>
        <v>1500</v>
      </c>
      <c r="AI27" s="91">
        <f t="shared" ref="AI27:AI36" si="44">K27+W27+Q27+AC27</f>
        <v>0</v>
      </c>
      <c r="AJ27" s="91">
        <f t="shared" ref="AJ27:AJ36" si="45">L27+X27+R27+AD27</f>
        <v>0</v>
      </c>
      <c r="AK27" s="91">
        <f t="shared" ref="AK27:AK36" si="46">M27+Y27+S27+AE27</f>
        <v>0</v>
      </c>
      <c r="AL27" s="91">
        <f t="shared" ref="AL27:AL36" si="47">N27+Z27+T27+AF27</f>
        <v>0</v>
      </c>
      <c r="AM27" s="91">
        <f t="shared" si="23"/>
        <v>1500</v>
      </c>
      <c r="AN27" s="90"/>
      <c r="AO27" s="90"/>
      <c r="AP27" s="90"/>
      <c r="AQ27" s="90"/>
      <c r="AR27" s="90"/>
      <c r="AS27" s="90"/>
      <c r="AT27" s="91">
        <f t="shared" si="24"/>
        <v>1500</v>
      </c>
      <c r="AU27" s="91">
        <f t="shared" si="25"/>
        <v>0</v>
      </c>
      <c r="AV27" s="91">
        <f t="shared" ref="AV27:AV33" si="48">SUM(AJ27,AP27)</f>
        <v>0</v>
      </c>
      <c r="AW27" s="91">
        <f t="shared" ref="AW27:AW33" si="49">SUM(AK27,AQ27)</f>
        <v>0</v>
      </c>
      <c r="AX27" s="91">
        <f t="shared" ref="AX27:AX33" si="50">SUM(AL27,AR27)</f>
        <v>0</v>
      </c>
      <c r="AY27" s="90">
        <f t="shared" si="27"/>
        <v>1500</v>
      </c>
    </row>
    <row r="28" spans="1:248" ht="102">
      <c r="A28" s="85" t="s">
        <v>384</v>
      </c>
      <c r="B28" s="85" t="s">
        <v>365</v>
      </c>
      <c r="C28" s="85" t="s">
        <v>379</v>
      </c>
      <c r="D28" s="85" t="s">
        <v>82</v>
      </c>
      <c r="E28" s="85" t="s">
        <v>380</v>
      </c>
      <c r="F28" s="135">
        <v>4</v>
      </c>
      <c r="G28" s="135" t="s">
        <v>146</v>
      </c>
      <c r="H28" s="135" t="s">
        <v>199</v>
      </c>
      <c r="I28" s="85"/>
      <c r="J28" s="91">
        <v>0</v>
      </c>
      <c r="K28" s="91">
        <v>0</v>
      </c>
      <c r="L28" s="91">
        <v>0</v>
      </c>
      <c r="M28" s="91">
        <v>0</v>
      </c>
      <c r="N28" s="91">
        <v>219702.83799999999</v>
      </c>
      <c r="O28" s="90">
        <f t="shared" si="28"/>
        <v>219702.83799999999</v>
      </c>
      <c r="P28" s="91">
        <v>0</v>
      </c>
      <c r="Q28" s="91">
        <v>0</v>
      </c>
      <c r="R28" s="91">
        <v>0</v>
      </c>
      <c r="S28" s="91">
        <v>0</v>
      </c>
      <c r="T28" s="91">
        <v>218501.58799999999</v>
      </c>
      <c r="U28" s="91">
        <f t="shared" si="17"/>
        <v>218501.58799999999</v>
      </c>
      <c r="V28" s="91">
        <v>0</v>
      </c>
      <c r="W28" s="91">
        <v>0</v>
      </c>
      <c r="X28" s="91">
        <v>0</v>
      </c>
      <c r="Y28" s="91">
        <v>0</v>
      </c>
      <c r="Z28" s="91">
        <v>0</v>
      </c>
      <c r="AA28" s="91">
        <f t="shared" si="43"/>
        <v>0</v>
      </c>
      <c r="AB28" s="91">
        <v>0</v>
      </c>
      <c r="AC28" s="91">
        <v>0</v>
      </c>
      <c r="AD28" s="91">
        <v>0</v>
      </c>
      <c r="AE28" s="91">
        <v>0</v>
      </c>
      <c r="AF28" s="91">
        <v>0</v>
      </c>
      <c r="AG28" s="91">
        <f t="shared" si="29"/>
        <v>0</v>
      </c>
      <c r="AH28" s="91">
        <f t="shared" si="21"/>
        <v>0</v>
      </c>
      <c r="AI28" s="91">
        <f t="shared" si="44"/>
        <v>0</v>
      </c>
      <c r="AJ28" s="91">
        <f t="shared" si="45"/>
        <v>0</v>
      </c>
      <c r="AK28" s="91">
        <f t="shared" si="46"/>
        <v>0</v>
      </c>
      <c r="AL28" s="91">
        <f t="shared" si="47"/>
        <v>438204.42599999998</v>
      </c>
      <c r="AM28" s="91">
        <f t="shared" si="23"/>
        <v>438204.42599999998</v>
      </c>
      <c r="AN28" s="90"/>
      <c r="AO28" s="90"/>
      <c r="AP28" s="90"/>
      <c r="AQ28" s="90"/>
      <c r="AR28" s="90"/>
      <c r="AS28" s="90"/>
      <c r="AT28" s="91">
        <f t="shared" si="24"/>
        <v>0</v>
      </c>
      <c r="AU28" s="91">
        <f t="shared" si="25"/>
        <v>0</v>
      </c>
      <c r="AV28" s="91">
        <f t="shared" si="48"/>
        <v>0</v>
      </c>
      <c r="AW28" s="91">
        <f t="shared" si="49"/>
        <v>0</v>
      </c>
      <c r="AX28" s="91">
        <f t="shared" si="50"/>
        <v>438204.42599999998</v>
      </c>
      <c r="AY28" s="90">
        <f t="shared" si="27"/>
        <v>438204.42599999998</v>
      </c>
    </row>
    <row r="29" spans="1:248" ht="38.25">
      <c r="A29" s="85" t="s">
        <v>662</v>
      </c>
      <c r="B29" s="85" t="s">
        <v>381</v>
      </c>
      <c r="C29" s="85" t="s">
        <v>382</v>
      </c>
      <c r="D29" s="85"/>
      <c r="E29" s="85"/>
      <c r="F29" s="135">
        <v>4</v>
      </c>
      <c r="G29" s="135" t="s">
        <v>233</v>
      </c>
      <c r="H29" s="135" t="s">
        <v>199</v>
      </c>
      <c r="I29" s="85"/>
      <c r="J29" s="91">
        <v>1000</v>
      </c>
      <c r="K29" s="91">
        <v>0</v>
      </c>
      <c r="L29" s="91">
        <v>0</v>
      </c>
      <c r="M29" s="91">
        <v>0</v>
      </c>
      <c r="N29" s="91">
        <v>0</v>
      </c>
      <c r="O29" s="90">
        <f t="shared" si="28"/>
        <v>1000</v>
      </c>
      <c r="P29" s="91">
        <v>0</v>
      </c>
      <c r="Q29" s="91">
        <v>0</v>
      </c>
      <c r="R29" s="91">
        <v>0</v>
      </c>
      <c r="S29" s="91">
        <v>0</v>
      </c>
      <c r="T29" s="91">
        <v>0</v>
      </c>
      <c r="U29" s="91">
        <f t="shared" si="17"/>
        <v>0</v>
      </c>
      <c r="V29" s="91">
        <v>0</v>
      </c>
      <c r="W29" s="91">
        <v>0</v>
      </c>
      <c r="X29" s="91">
        <v>0</v>
      </c>
      <c r="Y29" s="91">
        <v>0</v>
      </c>
      <c r="Z29" s="91">
        <v>0</v>
      </c>
      <c r="AA29" s="91">
        <f t="shared" si="43"/>
        <v>0</v>
      </c>
      <c r="AB29" s="91">
        <v>0</v>
      </c>
      <c r="AC29" s="91">
        <v>0</v>
      </c>
      <c r="AD29" s="91">
        <v>0</v>
      </c>
      <c r="AE29" s="91">
        <v>0</v>
      </c>
      <c r="AF29" s="91">
        <v>0</v>
      </c>
      <c r="AG29" s="91">
        <f t="shared" si="29"/>
        <v>0</v>
      </c>
      <c r="AH29" s="91">
        <f t="shared" si="21"/>
        <v>1000</v>
      </c>
      <c r="AI29" s="91">
        <f t="shared" si="44"/>
        <v>0</v>
      </c>
      <c r="AJ29" s="91">
        <f t="shared" si="45"/>
        <v>0</v>
      </c>
      <c r="AK29" s="91">
        <f t="shared" si="46"/>
        <v>0</v>
      </c>
      <c r="AL29" s="91">
        <f t="shared" si="47"/>
        <v>0</v>
      </c>
      <c r="AM29" s="91">
        <f t="shared" si="23"/>
        <v>1000</v>
      </c>
      <c r="AN29" s="90"/>
      <c r="AO29" s="90"/>
      <c r="AP29" s="90"/>
      <c r="AQ29" s="90"/>
      <c r="AR29" s="90"/>
      <c r="AS29" s="90"/>
      <c r="AT29" s="91">
        <f t="shared" si="24"/>
        <v>1000</v>
      </c>
      <c r="AU29" s="91">
        <f t="shared" si="25"/>
        <v>0</v>
      </c>
      <c r="AV29" s="91">
        <f t="shared" si="48"/>
        <v>0</v>
      </c>
      <c r="AW29" s="91">
        <f t="shared" si="49"/>
        <v>0</v>
      </c>
      <c r="AX29" s="91">
        <f t="shared" si="50"/>
        <v>0</v>
      </c>
      <c r="AY29" s="90">
        <f t="shared" si="27"/>
        <v>1000</v>
      </c>
    </row>
    <row r="30" spans="1:248" ht="102">
      <c r="A30" s="85" t="s">
        <v>843</v>
      </c>
      <c r="B30" s="85" t="s">
        <v>368</v>
      </c>
      <c r="C30" s="85" t="s">
        <v>369</v>
      </c>
      <c r="D30" s="85" t="s">
        <v>71</v>
      </c>
      <c r="E30" s="85" t="s">
        <v>370</v>
      </c>
      <c r="F30" s="135">
        <v>4</v>
      </c>
      <c r="G30" s="135" t="s">
        <v>146</v>
      </c>
      <c r="H30" s="135" t="s">
        <v>108</v>
      </c>
      <c r="I30" s="85"/>
      <c r="J30" s="91">
        <v>50187</v>
      </c>
      <c r="K30" s="91">
        <v>0</v>
      </c>
      <c r="L30" s="91">
        <v>0</v>
      </c>
      <c r="M30" s="91">
        <v>0</v>
      </c>
      <c r="N30" s="91">
        <v>0</v>
      </c>
      <c r="O30" s="90">
        <f t="shared" si="28"/>
        <v>50187</v>
      </c>
      <c r="P30" s="91">
        <v>0</v>
      </c>
      <c r="Q30" s="91">
        <v>0</v>
      </c>
      <c r="R30" s="91">
        <v>0</v>
      </c>
      <c r="S30" s="91">
        <v>0</v>
      </c>
      <c r="T30" s="91">
        <v>0</v>
      </c>
      <c r="U30" s="91">
        <f t="shared" si="17"/>
        <v>0</v>
      </c>
      <c r="V30" s="91">
        <v>0</v>
      </c>
      <c r="W30" s="91">
        <v>0</v>
      </c>
      <c r="X30" s="91">
        <v>0</v>
      </c>
      <c r="Y30" s="91">
        <v>0</v>
      </c>
      <c r="Z30" s="91">
        <v>0</v>
      </c>
      <c r="AA30" s="91">
        <f t="shared" si="43"/>
        <v>0</v>
      </c>
      <c r="AB30" s="91">
        <v>0</v>
      </c>
      <c r="AC30" s="91">
        <v>0</v>
      </c>
      <c r="AD30" s="91">
        <v>0</v>
      </c>
      <c r="AE30" s="91">
        <v>0</v>
      </c>
      <c r="AF30" s="91">
        <v>0</v>
      </c>
      <c r="AG30" s="91">
        <f t="shared" si="29"/>
        <v>0</v>
      </c>
      <c r="AH30" s="91">
        <f t="shared" si="21"/>
        <v>50187</v>
      </c>
      <c r="AI30" s="91">
        <f t="shared" si="44"/>
        <v>0</v>
      </c>
      <c r="AJ30" s="91">
        <f t="shared" si="45"/>
        <v>0</v>
      </c>
      <c r="AK30" s="91">
        <f t="shared" si="46"/>
        <v>0</v>
      </c>
      <c r="AL30" s="91">
        <f t="shared" si="47"/>
        <v>0</v>
      </c>
      <c r="AM30" s="91">
        <f t="shared" si="23"/>
        <v>50187</v>
      </c>
      <c r="AN30" s="90"/>
      <c r="AO30" s="90"/>
      <c r="AP30" s="90"/>
      <c r="AQ30" s="90"/>
      <c r="AR30" s="90"/>
      <c r="AS30" s="90"/>
      <c r="AT30" s="91">
        <f t="shared" si="24"/>
        <v>50187</v>
      </c>
      <c r="AU30" s="91">
        <f t="shared" si="25"/>
        <v>0</v>
      </c>
      <c r="AV30" s="91">
        <f t="shared" si="48"/>
        <v>0</v>
      </c>
      <c r="AW30" s="91">
        <f t="shared" si="49"/>
        <v>0</v>
      </c>
      <c r="AX30" s="91">
        <f t="shared" si="50"/>
        <v>0</v>
      </c>
      <c r="AY30" s="90">
        <f t="shared" si="27"/>
        <v>50187</v>
      </c>
    </row>
    <row r="31" spans="1:248" ht="165.75">
      <c r="A31" s="85" t="s">
        <v>387</v>
      </c>
      <c r="B31" s="85" t="s">
        <v>131</v>
      </c>
      <c r="C31" s="85" t="s">
        <v>385</v>
      </c>
      <c r="D31" s="85" t="s">
        <v>111</v>
      </c>
      <c r="E31" s="85" t="s">
        <v>273</v>
      </c>
      <c r="F31" s="135">
        <v>4</v>
      </c>
      <c r="G31" s="135">
        <v>16</v>
      </c>
      <c r="H31" s="135" t="s">
        <v>108</v>
      </c>
      <c r="I31" s="85"/>
      <c r="J31" s="91">
        <v>25000</v>
      </c>
      <c r="K31" s="91">
        <v>0</v>
      </c>
      <c r="L31" s="91">
        <v>0</v>
      </c>
      <c r="M31" s="91">
        <v>0</v>
      </c>
      <c r="N31" s="91">
        <v>0</v>
      </c>
      <c r="O31" s="90">
        <f t="shared" si="28"/>
        <v>25000</v>
      </c>
      <c r="P31" s="91">
        <v>20000</v>
      </c>
      <c r="Q31" s="91">
        <v>0</v>
      </c>
      <c r="R31" s="91">
        <v>0</v>
      </c>
      <c r="S31" s="91">
        <v>0</v>
      </c>
      <c r="T31" s="91">
        <v>0</v>
      </c>
      <c r="U31" s="91">
        <f t="shared" si="17"/>
        <v>20000</v>
      </c>
      <c r="V31" s="91">
        <v>0</v>
      </c>
      <c r="W31" s="91">
        <v>0</v>
      </c>
      <c r="X31" s="91">
        <v>0</v>
      </c>
      <c r="Y31" s="91">
        <v>0</v>
      </c>
      <c r="Z31" s="91">
        <v>0</v>
      </c>
      <c r="AA31" s="91">
        <f t="shared" si="43"/>
        <v>0</v>
      </c>
      <c r="AB31" s="91">
        <v>0</v>
      </c>
      <c r="AC31" s="91">
        <v>0</v>
      </c>
      <c r="AD31" s="91">
        <v>0</v>
      </c>
      <c r="AE31" s="91">
        <v>0</v>
      </c>
      <c r="AF31" s="91">
        <v>0</v>
      </c>
      <c r="AG31" s="91">
        <f t="shared" si="29"/>
        <v>0</v>
      </c>
      <c r="AH31" s="91">
        <f t="shared" si="21"/>
        <v>45000</v>
      </c>
      <c r="AI31" s="91">
        <f t="shared" si="44"/>
        <v>0</v>
      </c>
      <c r="AJ31" s="91">
        <f t="shared" si="45"/>
        <v>0</v>
      </c>
      <c r="AK31" s="91">
        <f t="shared" si="46"/>
        <v>0</v>
      </c>
      <c r="AL31" s="91">
        <f t="shared" si="47"/>
        <v>0</v>
      </c>
      <c r="AM31" s="91">
        <f t="shared" si="23"/>
        <v>45000</v>
      </c>
      <c r="AN31" s="90"/>
      <c r="AO31" s="90"/>
      <c r="AP31" s="90"/>
      <c r="AQ31" s="90"/>
      <c r="AR31" s="90"/>
      <c r="AS31" s="90"/>
      <c r="AT31" s="91">
        <f t="shared" si="24"/>
        <v>45000</v>
      </c>
      <c r="AU31" s="91">
        <f t="shared" si="25"/>
        <v>0</v>
      </c>
      <c r="AV31" s="91">
        <f t="shared" si="48"/>
        <v>0</v>
      </c>
      <c r="AW31" s="91">
        <f t="shared" si="49"/>
        <v>0</v>
      </c>
      <c r="AX31" s="91">
        <f t="shared" si="50"/>
        <v>0</v>
      </c>
      <c r="AY31" s="90">
        <f t="shared" si="27"/>
        <v>45000</v>
      </c>
    </row>
    <row r="32" spans="1:248" ht="178.5">
      <c r="A32" s="85" t="s">
        <v>388</v>
      </c>
      <c r="B32" s="85" t="s">
        <v>375</v>
      </c>
      <c r="C32" s="85" t="s">
        <v>377</v>
      </c>
      <c r="D32" s="85" t="s">
        <v>82</v>
      </c>
      <c r="E32" s="85" t="s">
        <v>136</v>
      </c>
      <c r="F32" s="135">
        <v>4</v>
      </c>
      <c r="G32" s="135" t="s">
        <v>146</v>
      </c>
      <c r="H32" s="135" t="s">
        <v>108</v>
      </c>
      <c r="I32" s="85"/>
      <c r="J32" s="91">
        <v>2600</v>
      </c>
      <c r="K32" s="91">
        <v>0</v>
      </c>
      <c r="L32" s="91">
        <v>0</v>
      </c>
      <c r="M32" s="91">
        <v>0</v>
      </c>
      <c r="N32" s="91">
        <v>0</v>
      </c>
      <c r="O32" s="90">
        <f t="shared" si="28"/>
        <v>2600</v>
      </c>
      <c r="P32" s="91">
        <v>1500</v>
      </c>
      <c r="Q32" s="91">
        <v>0</v>
      </c>
      <c r="R32" s="91">
        <v>0</v>
      </c>
      <c r="S32" s="91">
        <v>0</v>
      </c>
      <c r="T32" s="91">
        <v>0</v>
      </c>
      <c r="U32" s="91">
        <f t="shared" si="17"/>
        <v>1500</v>
      </c>
      <c r="V32" s="91">
        <v>0</v>
      </c>
      <c r="W32" s="91">
        <v>0</v>
      </c>
      <c r="X32" s="91">
        <v>0</v>
      </c>
      <c r="Y32" s="91">
        <v>0</v>
      </c>
      <c r="Z32" s="91">
        <v>0</v>
      </c>
      <c r="AA32" s="91">
        <f t="shared" si="43"/>
        <v>0</v>
      </c>
      <c r="AB32" s="91">
        <v>0</v>
      </c>
      <c r="AC32" s="91">
        <v>0</v>
      </c>
      <c r="AD32" s="91">
        <v>0</v>
      </c>
      <c r="AE32" s="91">
        <v>0</v>
      </c>
      <c r="AF32" s="91">
        <v>0</v>
      </c>
      <c r="AG32" s="91">
        <f t="shared" si="29"/>
        <v>0</v>
      </c>
      <c r="AH32" s="91">
        <f t="shared" si="21"/>
        <v>4100</v>
      </c>
      <c r="AI32" s="91">
        <f t="shared" si="44"/>
        <v>0</v>
      </c>
      <c r="AJ32" s="91">
        <f t="shared" si="45"/>
        <v>0</v>
      </c>
      <c r="AK32" s="91">
        <f t="shared" si="46"/>
        <v>0</v>
      </c>
      <c r="AL32" s="91">
        <f t="shared" si="47"/>
        <v>0</v>
      </c>
      <c r="AM32" s="91">
        <f t="shared" si="23"/>
        <v>4100</v>
      </c>
      <c r="AN32" s="90"/>
      <c r="AO32" s="90"/>
      <c r="AP32" s="90"/>
      <c r="AQ32" s="90"/>
      <c r="AR32" s="90"/>
      <c r="AS32" s="90"/>
      <c r="AT32" s="91">
        <f t="shared" si="24"/>
        <v>4100</v>
      </c>
      <c r="AU32" s="91">
        <f t="shared" si="25"/>
        <v>0</v>
      </c>
      <c r="AV32" s="91">
        <f t="shared" si="48"/>
        <v>0</v>
      </c>
      <c r="AW32" s="91">
        <f t="shared" si="49"/>
        <v>0</v>
      </c>
      <c r="AX32" s="91">
        <f t="shared" si="50"/>
        <v>0</v>
      </c>
      <c r="AY32" s="90">
        <f t="shared" si="27"/>
        <v>4100</v>
      </c>
    </row>
    <row r="33" spans="1:51" ht="165.75">
      <c r="A33" s="85" t="s">
        <v>389</v>
      </c>
      <c r="B33" s="85" t="s">
        <v>365</v>
      </c>
      <c r="C33" s="85" t="s">
        <v>386</v>
      </c>
      <c r="D33" s="85" t="s">
        <v>82</v>
      </c>
      <c r="E33" s="85" t="s">
        <v>391</v>
      </c>
      <c r="F33" s="135">
        <v>4</v>
      </c>
      <c r="G33" s="135">
        <v>16</v>
      </c>
      <c r="H33" s="135" t="s">
        <v>108</v>
      </c>
      <c r="I33" s="85"/>
      <c r="J33" s="91">
        <v>0</v>
      </c>
      <c r="K33" s="91">
        <v>0</v>
      </c>
      <c r="L33" s="91">
        <v>0</v>
      </c>
      <c r="M33" s="91">
        <v>0</v>
      </c>
      <c r="N33" s="91">
        <v>62.77</v>
      </c>
      <c r="O33" s="90">
        <f t="shared" si="28"/>
        <v>62.77</v>
      </c>
      <c r="P33" s="91">
        <v>0</v>
      </c>
      <c r="Q33" s="91">
        <v>0</v>
      </c>
      <c r="R33" s="91">
        <v>0</v>
      </c>
      <c r="S33" s="91">
        <v>0</v>
      </c>
      <c r="T33" s="91">
        <v>0</v>
      </c>
      <c r="U33" s="91">
        <f t="shared" si="17"/>
        <v>0</v>
      </c>
      <c r="V33" s="91">
        <v>0</v>
      </c>
      <c r="W33" s="91">
        <v>0</v>
      </c>
      <c r="X33" s="91">
        <v>0</v>
      </c>
      <c r="Y33" s="91">
        <v>0</v>
      </c>
      <c r="Z33" s="91">
        <v>0</v>
      </c>
      <c r="AA33" s="91">
        <f t="shared" si="43"/>
        <v>0</v>
      </c>
      <c r="AB33" s="91">
        <v>0</v>
      </c>
      <c r="AC33" s="91">
        <v>0</v>
      </c>
      <c r="AD33" s="91">
        <v>0</v>
      </c>
      <c r="AE33" s="91">
        <v>0</v>
      </c>
      <c r="AF33" s="91">
        <v>0</v>
      </c>
      <c r="AG33" s="91">
        <f t="shared" si="29"/>
        <v>0</v>
      </c>
      <c r="AH33" s="91">
        <f t="shared" si="21"/>
        <v>0</v>
      </c>
      <c r="AI33" s="91">
        <f t="shared" si="44"/>
        <v>0</v>
      </c>
      <c r="AJ33" s="91">
        <f t="shared" si="45"/>
        <v>0</v>
      </c>
      <c r="AK33" s="91">
        <f t="shared" si="46"/>
        <v>0</v>
      </c>
      <c r="AL33" s="91">
        <f t="shared" si="47"/>
        <v>62.77</v>
      </c>
      <c r="AM33" s="91">
        <f t="shared" si="23"/>
        <v>62.77</v>
      </c>
      <c r="AN33" s="90"/>
      <c r="AO33" s="90"/>
      <c r="AP33" s="90"/>
      <c r="AQ33" s="90"/>
      <c r="AR33" s="90"/>
      <c r="AS33" s="90"/>
      <c r="AT33" s="91">
        <f t="shared" si="24"/>
        <v>0</v>
      </c>
      <c r="AU33" s="91">
        <f t="shared" si="25"/>
        <v>0</v>
      </c>
      <c r="AV33" s="91">
        <f t="shared" si="48"/>
        <v>0</v>
      </c>
      <c r="AW33" s="91">
        <f t="shared" si="49"/>
        <v>0</v>
      </c>
      <c r="AX33" s="91">
        <f t="shared" si="50"/>
        <v>62.77</v>
      </c>
      <c r="AY33" s="90">
        <f t="shared" si="27"/>
        <v>62.77</v>
      </c>
    </row>
    <row r="34" spans="1:51" ht="38.25">
      <c r="A34" s="85" t="s">
        <v>836</v>
      </c>
      <c r="B34" s="85" t="s">
        <v>613</v>
      </c>
      <c r="C34" s="85" t="s">
        <v>614</v>
      </c>
      <c r="D34" s="85"/>
      <c r="E34" s="85" t="s">
        <v>613</v>
      </c>
      <c r="F34" s="135">
        <v>4</v>
      </c>
      <c r="G34" s="135" t="s">
        <v>682</v>
      </c>
      <c r="H34" s="135" t="s">
        <v>615</v>
      </c>
      <c r="I34" s="85"/>
      <c r="J34" s="91">
        <v>14801</v>
      </c>
      <c r="K34" s="91">
        <v>0</v>
      </c>
      <c r="L34" s="91">
        <v>0</v>
      </c>
      <c r="M34" s="91">
        <v>0</v>
      </c>
      <c r="N34" s="91">
        <v>0</v>
      </c>
      <c r="O34" s="90">
        <f t="shared" si="28"/>
        <v>14801</v>
      </c>
      <c r="P34" s="91">
        <v>16633</v>
      </c>
      <c r="Q34" s="91">
        <v>0</v>
      </c>
      <c r="R34" s="91">
        <v>0</v>
      </c>
      <c r="S34" s="91">
        <v>0</v>
      </c>
      <c r="T34" s="91">
        <v>0</v>
      </c>
      <c r="U34" s="91">
        <f t="shared" si="17"/>
        <v>16633</v>
      </c>
      <c r="V34" s="91">
        <v>0</v>
      </c>
      <c r="W34" s="91">
        <v>0</v>
      </c>
      <c r="X34" s="91">
        <v>0</v>
      </c>
      <c r="Y34" s="91">
        <v>0</v>
      </c>
      <c r="Z34" s="91">
        <v>0</v>
      </c>
      <c r="AA34" s="91">
        <f t="shared" si="43"/>
        <v>0</v>
      </c>
      <c r="AB34" s="91">
        <v>0</v>
      </c>
      <c r="AC34" s="91">
        <v>0</v>
      </c>
      <c r="AD34" s="91">
        <v>0</v>
      </c>
      <c r="AE34" s="91">
        <v>0</v>
      </c>
      <c r="AF34" s="91">
        <v>0</v>
      </c>
      <c r="AG34" s="91">
        <f t="shared" si="29"/>
        <v>0</v>
      </c>
      <c r="AH34" s="91">
        <f t="shared" si="21"/>
        <v>31434</v>
      </c>
      <c r="AI34" s="91">
        <f t="shared" si="44"/>
        <v>0</v>
      </c>
      <c r="AJ34" s="91">
        <f t="shared" si="45"/>
        <v>0</v>
      </c>
      <c r="AK34" s="91">
        <f t="shared" si="46"/>
        <v>0</v>
      </c>
      <c r="AL34" s="91">
        <f t="shared" si="47"/>
        <v>0</v>
      </c>
      <c r="AM34" s="91">
        <f t="shared" si="23"/>
        <v>31434</v>
      </c>
      <c r="AN34" s="91"/>
      <c r="AO34" s="90"/>
      <c r="AP34" s="90"/>
      <c r="AQ34" s="90"/>
      <c r="AR34" s="90"/>
      <c r="AS34" s="90"/>
      <c r="AT34" s="91">
        <f t="shared" si="24"/>
        <v>31434</v>
      </c>
      <c r="AU34" s="91">
        <f t="shared" si="25"/>
        <v>0</v>
      </c>
      <c r="AV34" s="91">
        <f t="shared" ref="AV34:AV36" si="51">SUM(AJ34,AP34)</f>
        <v>0</v>
      </c>
      <c r="AW34" s="91">
        <f t="shared" ref="AW34:AW36" si="52">SUM(AK34,AQ34)</f>
        <v>0</v>
      </c>
      <c r="AX34" s="91">
        <f t="shared" ref="AX34:AX36" si="53">SUM(AL34,AR34)</f>
        <v>0</v>
      </c>
      <c r="AY34" s="90">
        <f t="shared" si="27"/>
        <v>31434</v>
      </c>
    </row>
    <row r="35" spans="1:51" ht="63.75">
      <c r="A35" s="85" t="s">
        <v>837</v>
      </c>
      <c r="B35" s="85" t="s">
        <v>613</v>
      </c>
      <c r="C35" s="85" t="s">
        <v>616</v>
      </c>
      <c r="D35" s="85" t="s">
        <v>82</v>
      </c>
      <c r="E35" s="85" t="s">
        <v>948</v>
      </c>
      <c r="F35" s="135">
        <v>4</v>
      </c>
      <c r="G35" s="135" t="s">
        <v>682</v>
      </c>
      <c r="H35" s="135" t="s">
        <v>615</v>
      </c>
      <c r="I35" s="85"/>
      <c r="J35" s="91">
        <v>0</v>
      </c>
      <c r="K35" s="91">
        <v>0</v>
      </c>
      <c r="L35" s="91">
        <v>0</v>
      </c>
      <c r="M35" s="91">
        <v>0</v>
      </c>
      <c r="N35" s="91">
        <v>0</v>
      </c>
      <c r="O35" s="90">
        <f t="shared" si="28"/>
        <v>0</v>
      </c>
      <c r="P35" s="91">
        <v>0</v>
      </c>
      <c r="Q35" s="91">
        <v>0</v>
      </c>
      <c r="R35" s="91">
        <v>0</v>
      </c>
      <c r="S35" s="91">
        <v>0</v>
      </c>
      <c r="T35" s="91">
        <v>0</v>
      </c>
      <c r="U35" s="91">
        <f t="shared" si="17"/>
        <v>0</v>
      </c>
      <c r="V35" s="91">
        <v>1138</v>
      </c>
      <c r="W35" s="91">
        <v>0</v>
      </c>
      <c r="X35" s="91">
        <v>0</v>
      </c>
      <c r="Y35" s="91">
        <v>0</v>
      </c>
      <c r="Z35" s="91">
        <v>0</v>
      </c>
      <c r="AA35" s="91">
        <f t="shared" si="43"/>
        <v>1138</v>
      </c>
      <c r="AB35" s="91">
        <v>1252</v>
      </c>
      <c r="AC35" s="91">
        <v>0</v>
      </c>
      <c r="AD35" s="91">
        <v>0</v>
      </c>
      <c r="AE35" s="91">
        <v>0</v>
      </c>
      <c r="AF35" s="91">
        <v>0</v>
      </c>
      <c r="AG35" s="91">
        <f t="shared" si="29"/>
        <v>1252</v>
      </c>
      <c r="AH35" s="91">
        <f t="shared" si="21"/>
        <v>2390</v>
      </c>
      <c r="AI35" s="91">
        <f t="shared" si="44"/>
        <v>0</v>
      </c>
      <c r="AJ35" s="91">
        <f t="shared" si="45"/>
        <v>0</v>
      </c>
      <c r="AK35" s="91">
        <f t="shared" si="46"/>
        <v>0</v>
      </c>
      <c r="AL35" s="91">
        <f t="shared" si="47"/>
        <v>0</v>
      </c>
      <c r="AM35" s="91">
        <f t="shared" si="23"/>
        <v>2390</v>
      </c>
      <c r="AN35" s="91"/>
      <c r="AO35" s="90"/>
      <c r="AP35" s="90"/>
      <c r="AQ35" s="90"/>
      <c r="AR35" s="90"/>
      <c r="AS35" s="90"/>
      <c r="AT35" s="91">
        <f t="shared" si="24"/>
        <v>2390</v>
      </c>
      <c r="AU35" s="91">
        <f t="shared" si="25"/>
        <v>0</v>
      </c>
      <c r="AV35" s="91">
        <f t="shared" si="51"/>
        <v>0</v>
      </c>
      <c r="AW35" s="91">
        <f t="shared" si="52"/>
        <v>0</v>
      </c>
      <c r="AX35" s="91">
        <f t="shared" si="53"/>
        <v>0</v>
      </c>
      <c r="AY35" s="90">
        <f t="shared" si="27"/>
        <v>2390</v>
      </c>
    </row>
    <row r="36" spans="1:51" ht="25.5">
      <c r="A36" s="85" t="s">
        <v>838</v>
      </c>
      <c r="B36" s="85" t="s">
        <v>613</v>
      </c>
      <c r="C36" s="85" t="s">
        <v>501</v>
      </c>
      <c r="D36" s="85" t="s">
        <v>82</v>
      </c>
      <c r="E36" s="85" t="s">
        <v>948</v>
      </c>
      <c r="F36" s="135">
        <v>4</v>
      </c>
      <c r="G36" s="135" t="s">
        <v>682</v>
      </c>
      <c r="H36" s="135" t="s">
        <v>615</v>
      </c>
      <c r="I36" s="85"/>
      <c r="J36" s="91">
        <v>0</v>
      </c>
      <c r="K36" s="91">
        <v>0</v>
      </c>
      <c r="L36" s="91">
        <v>0</v>
      </c>
      <c r="M36" s="91">
        <v>0</v>
      </c>
      <c r="N36" s="91">
        <v>0</v>
      </c>
      <c r="O36" s="90">
        <f t="shared" si="28"/>
        <v>0</v>
      </c>
      <c r="P36" s="91">
        <v>0</v>
      </c>
      <c r="Q36" s="91">
        <v>0</v>
      </c>
      <c r="R36" s="91">
        <v>0</v>
      </c>
      <c r="S36" s="91">
        <v>0</v>
      </c>
      <c r="T36" s="91">
        <v>0</v>
      </c>
      <c r="U36" s="91">
        <f t="shared" si="17"/>
        <v>0</v>
      </c>
      <c r="V36" s="91">
        <v>300</v>
      </c>
      <c r="W36" s="91">
        <v>0</v>
      </c>
      <c r="X36" s="91">
        <v>0</v>
      </c>
      <c r="Y36" s="91">
        <v>0</v>
      </c>
      <c r="Z36" s="91">
        <v>0</v>
      </c>
      <c r="AA36" s="91">
        <f t="shared" si="43"/>
        <v>300</v>
      </c>
      <c r="AB36" s="91">
        <v>400</v>
      </c>
      <c r="AC36" s="91">
        <v>0</v>
      </c>
      <c r="AD36" s="91">
        <v>0</v>
      </c>
      <c r="AE36" s="91">
        <v>0</v>
      </c>
      <c r="AF36" s="91">
        <v>0</v>
      </c>
      <c r="AG36" s="91">
        <f t="shared" si="29"/>
        <v>400</v>
      </c>
      <c r="AH36" s="91">
        <f t="shared" si="21"/>
        <v>700</v>
      </c>
      <c r="AI36" s="91">
        <f t="shared" si="44"/>
        <v>0</v>
      </c>
      <c r="AJ36" s="91">
        <f t="shared" si="45"/>
        <v>0</v>
      </c>
      <c r="AK36" s="91">
        <f t="shared" si="46"/>
        <v>0</v>
      </c>
      <c r="AL36" s="91">
        <f t="shared" si="47"/>
        <v>0</v>
      </c>
      <c r="AM36" s="91">
        <f t="shared" si="23"/>
        <v>700</v>
      </c>
      <c r="AN36" s="91"/>
      <c r="AO36" s="90"/>
      <c r="AP36" s="90"/>
      <c r="AQ36" s="90"/>
      <c r="AR36" s="90"/>
      <c r="AS36" s="90"/>
      <c r="AT36" s="91">
        <f t="shared" si="24"/>
        <v>700</v>
      </c>
      <c r="AU36" s="91">
        <f t="shared" si="25"/>
        <v>0</v>
      </c>
      <c r="AV36" s="91">
        <f t="shared" si="51"/>
        <v>0</v>
      </c>
      <c r="AW36" s="91">
        <f t="shared" si="52"/>
        <v>0</v>
      </c>
      <c r="AX36" s="91">
        <f t="shared" si="53"/>
        <v>0</v>
      </c>
      <c r="AY36" s="90">
        <f t="shared" si="27"/>
        <v>700</v>
      </c>
    </row>
    <row r="37" spans="1:51" s="105" customFormat="1">
      <c r="A37" s="124" t="s">
        <v>149</v>
      </c>
      <c r="B37" s="124"/>
      <c r="C37" s="124"/>
      <c r="D37" s="124"/>
      <c r="E37" s="124"/>
      <c r="F37" s="137"/>
      <c r="G37" s="137"/>
      <c r="H37" s="137"/>
      <c r="I37" s="124"/>
      <c r="J37" s="125">
        <f>J38+J39+J40+J41</f>
        <v>10524845</v>
      </c>
      <c r="K37" s="125">
        <f t="shared" ref="K37:AS37" si="54">K38+K39+K40+K41</f>
        <v>0</v>
      </c>
      <c r="L37" s="125">
        <f t="shared" si="54"/>
        <v>0</v>
      </c>
      <c r="M37" s="125">
        <f t="shared" si="54"/>
        <v>856</v>
      </c>
      <c r="N37" s="125">
        <f t="shared" si="54"/>
        <v>0</v>
      </c>
      <c r="O37" s="90">
        <f>SUM(J37:N37)</f>
        <v>10525701</v>
      </c>
      <c r="P37" s="125">
        <f>P38+P39+P40+P41</f>
        <v>17144273</v>
      </c>
      <c r="Q37" s="125">
        <f t="shared" si="54"/>
        <v>0</v>
      </c>
      <c r="R37" s="125">
        <f t="shared" si="54"/>
        <v>0</v>
      </c>
      <c r="S37" s="125">
        <f t="shared" si="54"/>
        <v>0</v>
      </c>
      <c r="T37" s="125">
        <f t="shared" si="54"/>
        <v>0</v>
      </c>
      <c r="U37" s="90">
        <f>SUM(P37:T37)</f>
        <v>17144273</v>
      </c>
      <c r="V37" s="125">
        <f>V38+V39+V40+V41</f>
        <v>35730000</v>
      </c>
      <c r="W37" s="125">
        <f t="shared" si="54"/>
        <v>0</v>
      </c>
      <c r="X37" s="125">
        <f t="shared" si="54"/>
        <v>0</v>
      </c>
      <c r="Y37" s="125">
        <f t="shared" si="54"/>
        <v>0</v>
      </c>
      <c r="Z37" s="125">
        <f t="shared" si="54"/>
        <v>0</v>
      </c>
      <c r="AA37" s="90">
        <f>SUM(V37:Z37)</f>
        <v>35730000</v>
      </c>
      <c r="AB37" s="125">
        <f t="shared" si="54"/>
        <v>36750000</v>
      </c>
      <c r="AC37" s="125">
        <f t="shared" si="54"/>
        <v>0</v>
      </c>
      <c r="AD37" s="125">
        <f t="shared" si="54"/>
        <v>0</v>
      </c>
      <c r="AE37" s="125">
        <f t="shared" si="54"/>
        <v>0</v>
      </c>
      <c r="AF37" s="125">
        <f t="shared" si="54"/>
        <v>0</v>
      </c>
      <c r="AG37" s="90">
        <f>SUM(AB37:AF37)</f>
        <v>36750000</v>
      </c>
      <c r="AH37" s="125">
        <f t="shared" si="54"/>
        <v>100149118</v>
      </c>
      <c r="AI37" s="125">
        <f t="shared" si="54"/>
        <v>0</v>
      </c>
      <c r="AJ37" s="125">
        <f t="shared" si="54"/>
        <v>0</v>
      </c>
      <c r="AK37" s="125">
        <f t="shared" si="54"/>
        <v>856</v>
      </c>
      <c r="AL37" s="125">
        <f t="shared" si="54"/>
        <v>0</v>
      </c>
      <c r="AM37" s="90">
        <f t="shared" si="23"/>
        <v>100149974</v>
      </c>
      <c r="AN37" s="125">
        <f t="shared" si="54"/>
        <v>0</v>
      </c>
      <c r="AO37" s="125">
        <f t="shared" si="54"/>
        <v>0</v>
      </c>
      <c r="AP37" s="125">
        <f t="shared" si="54"/>
        <v>0</v>
      </c>
      <c r="AQ37" s="125">
        <f t="shared" si="54"/>
        <v>0</v>
      </c>
      <c r="AR37" s="125">
        <f t="shared" si="54"/>
        <v>0</v>
      </c>
      <c r="AS37" s="125">
        <f t="shared" si="54"/>
        <v>0</v>
      </c>
      <c r="AT37" s="125">
        <f>AT38+AT39+AT40+AT41</f>
        <v>100149118</v>
      </c>
      <c r="AU37" s="125">
        <f t="shared" ref="AU37:AX37" si="55">AU38+AU39+AU40+AU41</f>
        <v>0</v>
      </c>
      <c r="AV37" s="125">
        <f t="shared" si="55"/>
        <v>0</v>
      </c>
      <c r="AW37" s="125">
        <f t="shared" si="55"/>
        <v>856</v>
      </c>
      <c r="AX37" s="125">
        <f t="shared" si="55"/>
        <v>0</v>
      </c>
      <c r="AY37" s="104">
        <f>SUM(AT37:AX37)</f>
        <v>100149974</v>
      </c>
    </row>
    <row r="38" spans="1:51" ht="76.5">
      <c r="A38" s="85" t="s">
        <v>103</v>
      </c>
      <c r="B38" s="85" t="s">
        <v>104</v>
      </c>
      <c r="C38" s="85" t="s">
        <v>132</v>
      </c>
      <c r="D38" s="85" t="s">
        <v>71</v>
      </c>
      <c r="E38" s="85"/>
      <c r="F38" s="135">
        <v>4</v>
      </c>
      <c r="G38" s="135">
        <v>16</v>
      </c>
      <c r="H38" s="135" t="s">
        <v>919</v>
      </c>
      <c r="I38" s="85"/>
      <c r="J38" s="91">
        <v>30652</v>
      </c>
      <c r="K38" s="91">
        <v>0</v>
      </c>
      <c r="L38" s="91">
        <v>0</v>
      </c>
      <c r="M38" s="91">
        <v>0</v>
      </c>
      <c r="N38" s="91">
        <v>0</v>
      </c>
      <c r="O38" s="90">
        <f t="shared" ref="O38:O41" si="56">SUM(J38:N38)</f>
        <v>30652</v>
      </c>
      <c r="P38" s="91">
        <v>24080</v>
      </c>
      <c r="Q38" s="91">
        <v>0</v>
      </c>
      <c r="R38" s="91">
        <v>0</v>
      </c>
      <c r="S38" s="91">
        <v>0</v>
      </c>
      <c r="T38" s="91">
        <v>0</v>
      </c>
      <c r="U38" s="90">
        <f t="shared" ref="U38:U41" si="57">SUM(P38:T38)</f>
        <v>24080</v>
      </c>
      <c r="V38" s="91">
        <v>30000</v>
      </c>
      <c r="W38" s="91">
        <v>0</v>
      </c>
      <c r="X38" s="91">
        <v>0</v>
      </c>
      <c r="Y38" s="91">
        <v>0</v>
      </c>
      <c r="Z38" s="91">
        <v>0</v>
      </c>
      <c r="AA38" s="90">
        <f t="shared" ref="AA38:AA41" si="58">SUM(V38:Z38)</f>
        <v>30000</v>
      </c>
      <c r="AB38" s="91">
        <v>30000</v>
      </c>
      <c r="AC38" s="91">
        <v>0</v>
      </c>
      <c r="AD38" s="91">
        <v>0</v>
      </c>
      <c r="AE38" s="91">
        <v>0</v>
      </c>
      <c r="AF38" s="91">
        <v>0</v>
      </c>
      <c r="AG38" s="90">
        <f t="shared" ref="AG38:AG41" si="59">SUM(AB38:AF38)</f>
        <v>30000</v>
      </c>
      <c r="AH38" s="91">
        <f t="shared" ref="AH38" si="60">J38+V38+P38++AB38</f>
        <v>114732</v>
      </c>
      <c r="AI38" s="91">
        <f t="shared" ref="AI38" si="61">K38+W38+Q38++AC38</f>
        <v>0</v>
      </c>
      <c r="AJ38" s="91">
        <f t="shared" ref="AJ38" si="62">L38+X38+R38++AD38</f>
        <v>0</v>
      </c>
      <c r="AK38" s="91">
        <f t="shared" ref="AK38" si="63">M38+Y38+S38++AE38</f>
        <v>0</v>
      </c>
      <c r="AL38" s="91">
        <f t="shared" ref="AL38" si="64">N38+Z38+T38++AF38</f>
        <v>0</v>
      </c>
      <c r="AM38" s="90">
        <f t="shared" ref="AM38:AM41" si="65">SUM(AH38:AL38)</f>
        <v>114732</v>
      </c>
      <c r="AN38" s="91">
        <v>0</v>
      </c>
      <c r="AO38" s="91">
        <v>0</v>
      </c>
      <c r="AP38" s="91">
        <v>0</v>
      </c>
      <c r="AQ38" s="91">
        <v>0</v>
      </c>
      <c r="AR38" s="91">
        <v>0</v>
      </c>
      <c r="AS38" s="91">
        <v>0</v>
      </c>
      <c r="AT38" s="91">
        <f t="shared" ref="AT38:AU41" si="66">AN38+AH38</f>
        <v>114732</v>
      </c>
      <c r="AU38" s="91">
        <f t="shared" si="66"/>
        <v>0</v>
      </c>
      <c r="AV38" s="91">
        <f t="shared" ref="AV38:AX38" si="67">AP38+AJ38</f>
        <v>0</v>
      </c>
      <c r="AW38" s="91">
        <f t="shared" si="67"/>
        <v>0</v>
      </c>
      <c r="AX38" s="91">
        <f t="shared" si="67"/>
        <v>0</v>
      </c>
      <c r="AY38" s="104">
        <f>SUM(AT38:AX38)</f>
        <v>114732</v>
      </c>
    </row>
    <row r="39" spans="1:51" ht="242.25">
      <c r="A39" s="85" t="s">
        <v>150</v>
      </c>
      <c r="B39" s="85" t="s">
        <v>151</v>
      </c>
      <c r="C39" s="85" t="s">
        <v>152</v>
      </c>
      <c r="D39" s="85" t="s">
        <v>82</v>
      </c>
      <c r="E39" s="85" t="s">
        <v>153</v>
      </c>
      <c r="F39" s="135">
        <v>4</v>
      </c>
      <c r="G39" s="135">
        <v>2</v>
      </c>
      <c r="H39" s="135" t="s">
        <v>108</v>
      </c>
      <c r="I39" s="85"/>
      <c r="J39" s="91">
        <v>10471745</v>
      </c>
      <c r="K39" s="91">
        <v>0</v>
      </c>
      <c r="L39" s="91">
        <v>0</v>
      </c>
      <c r="M39" s="91">
        <v>0</v>
      </c>
      <c r="N39" s="91">
        <v>0</v>
      </c>
      <c r="O39" s="90">
        <f t="shared" si="56"/>
        <v>10471745</v>
      </c>
      <c r="P39" s="91">
        <v>17000000</v>
      </c>
      <c r="Q39" s="91">
        <v>0</v>
      </c>
      <c r="R39" s="91">
        <v>0</v>
      </c>
      <c r="S39" s="91">
        <v>0</v>
      </c>
      <c r="T39" s="91">
        <v>0</v>
      </c>
      <c r="U39" s="90">
        <f t="shared" si="57"/>
        <v>17000000</v>
      </c>
      <c r="V39" s="91">
        <v>35700000</v>
      </c>
      <c r="W39" s="91">
        <v>0</v>
      </c>
      <c r="X39" s="91">
        <v>0</v>
      </c>
      <c r="Y39" s="91">
        <v>0</v>
      </c>
      <c r="Z39" s="91">
        <v>0</v>
      </c>
      <c r="AA39" s="90">
        <f t="shared" si="58"/>
        <v>35700000</v>
      </c>
      <c r="AB39" s="91">
        <v>36720000</v>
      </c>
      <c r="AC39" s="91">
        <v>0</v>
      </c>
      <c r="AD39" s="91">
        <v>0</v>
      </c>
      <c r="AE39" s="91">
        <v>0</v>
      </c>
      <c r="AF39" s="91">
        <v>0</v>
      </c>
      <c r="AG39" s="90">
        <f t="shared" si="59"/>
        <v>36720000</v>
      </c>
      <c r="AH39" s="91">
        <f t="shared" ref="AH39:AH41" si="68">J39+V39+P39++AB39</f>
        <v>99891745</v>
      </c>
      <c r="AI39" s="91">
        <f t="shared" ref="AI39:AI41" si="69">K39+W39+Q39++AC39</f>
        <v>0</v>
      </c>
      <c r="AJ39" s="91">
        <f t="shared" ref="AJ39:AJ41" si="70">L39+X39+R39++AD39</f>
        <v>0</v>
      </c>
      <c r="AK39" s="91">
        <f t="shared" ref="AK39:AK41" si="71">M39+Y39+S39++AE39</f>
        <v>0</v>
      </c>
      <c r="AL39" s="91">
        <f t="shared" ref="AL39:AL41" si="72">N39+Z39+T39++AF39</f>
        <v>0</v>
      </c>
      <c r="AM39" s="90">
        <f t="shared" si="65"/>
        <v>99891745</v>
      </c>
      <c r="AN39" s="91">
        <v>0</v>
      </c>
      <c r="AO39" s="91">
        <v>0</v>
      </c>
      <c r="AP39" s="91">
        <v>0</v>
      </c>
      <c r="AQ39" s="91">
        <v>0</v>
      </c>
      <c r="AR39" s="91">
        <v>0</v>
      </c>
      <c r="AS39" s="91">
        <v>0</v>
      </c>
      <c r="AT39" s="91">
        <f t="shared" si="66"/>
        <v>99891745</v>
      </c>
      <c r="AU39" s="91">
        <f t="shared" si="66"/>
        <v>0</v>
      </c>
      <c r="AV39" s="91">
        <f t="shared" ref="AV39" si="73">AP39+AJ39</f>
        <v>0</v>
      </c>
      <c r="AW39" s="91">
        <f t="shared" ref="AW39" si="74">AQ39+AK39</f>
        <v>0</v>
      </c>
      <c r="AX39" s="91">
        <f t="shared" ref="AX39" si="75">AR39+AL39</f>
        <v>0</v>
      </c>
      <c r="AY39" s="104">
        <f>SUM(AT39:AX39)</f>
        <v>99891745</v>
      </c>
    </row>
    <row r="40" spans="1:51" ht="204">
      <c r="A40" s="85" t="s">
        <v>109</v>
      </c>
      <c r="B40" s="85" t="s">
        <v>110</v>
      </c>
      <c r="C40" s="85" t="s">
        <v>126</v>
      </c>
      <c r="D40" s="85" t="s">
        <v>111</v>
      </c>
      <c r="E40" s="85" t="s">
        <v>154</v>
      </c>
      <c r="F40" s="135">
        <v>4</v>
      </c>
      <c r="G40" s="135">
        <v>7</v>
      </c>
      <c r="H40" s="135" t="s">
        <v>113</v>
      </c>
      <c r="I40" s="85"/>
      <c r="J40" s="91">
        <v>5000</v>
      </c>
      <c r="K40" s="91">
        <v>0</v>
      </c>
      <c r="L40" s="91">
        <v>0</v>
      </c>
      <c r="M40" s="91">
        <v>856</v>
      </c>
      <c r="N40" s="91">
        <v>0</v>
      </c>
      <c r="O40" s="90">
        <f t="shared" si="56"/>
        <v>5856</v>
      </c>
      <c r="P40" s="91">
        <v>0</v>
      </c>
      <c r="Q40" s="91">
        <v>0</v>
      </c>
      <c r="R40" s="91">
        <v>0</v>
      </c>
      <c r="S40" s="91">
        <v>0</v>
      </c>
      <c r="T40" s="91">
        <v>0</v>
      </c>
      <c r="U40" s="90">
        <f t="shared" si="57"/>
        <v>0</v>
      </c>
      <c r="V40" s="91">
        <v>0</v>
      </c>
      <c r="W40" s="91">
        <v>0</v>
      </c>
      <c r="X40" s="91">
        <v>0</v>
      </c>
      <c r="Y40" s="91">
        <v>0</v>
      </c>
      <c r="Z40" s="91">
        <v>0</v>
      </c>
      <c r="AA40" s="90">
        <f t="shared" si="58"/>
        <v>0</v>
      </c>
      <c r="AB40" s="91">
        <v>0</v>
      </c>
      <c r="AC40" s="91">
        <v>0</v>
      </c>
      <c r="AD40" s="91">
        <v>0</v>
      </c>
      <c r="AE40" s="91">
        <v>0</v>
      </c>
      <c r="AF40" s="91">
        <v>0</v>
      </c>
      <c r="AG40" s="90">
        <f t="shared" si="59"/>
        <v>0</v>
      </c>
      <c r="AH40" s="91">
        <f t="shared" si="68"/>
        <v>5000</v>
      </c>
      <c r="AI40" s="91">
        <f t="shared" si="69"/>
        <v>0</v>
      </c>
      <c r="AJ40" s="91">
        <f t="shared" si="70"/>
        <v>0</v>
      </c>
      <c r="AK40" s="91">
        <f t="shared" si="71"/>
        <v>856</v>
      </c>
      <c r="AL40" s="91">
        <f t="shared" si="72"/>
        <v>0</v>
      </c>
      <c r="AM40" s="90">
        <f t="shared" si="65"/>
        <v>5856</v>
      </c>
      <c r="AN40" s="91">
        <v>0</v>
      </c>
      <c r="AO40" s="91">
        <v>0</v>
      </c>
      <c r="AP40" s="91">
        <v>0</v>
      </c>
      <c r="AQ40" s="91">
        <v>0</v>
      </c>
      <c r="AR40" s="91">
        <v>0</v>
      </c>
      <c r="AS40" s="91">
        <v>0</v>
      </c>
      <c r="AT40" s="91">
        <f t="shared" si="66"/>
        <v>5000</v>
      </c>
      <c r="AU40" s="91">
        <f t="shared" si="66"/>
        <v>0</v>
      </c>
      <c r="AV40" s="91">
        <f t="shared" ref="AV40" si="76">AP40+AJ40</f>
        <v>0</v>
      </c>
      <c r="AW40" s="91">
        <f t="shared" ref="AW40" si="77">AQ40+AK40</f>
        <v>856</v>
      </c>
      <c r="AX40" s="91">
        <f t="shared" ref="AX40" si="78">AR40+AL40</f>
        <v>0</v>
      </c>
      <c r="AY40" s="104">
        <f>SUM(AT40:AX40)</f>
        <v>5856</v>
      </c>
    </row>
    <row r="41" spans="1:51" ht="63.75">
      <c r="A41" s="85" t="s">
        <v>393</v>
      </c>
      <c r="B41" s="85" t="s">
        <v>131</v>
      </c>
      <c r="C41" s="85" t="s">
        <v>390</v>
      </c>
      <c r="D41" s="85" t="s">
        <v>82</v>
      </c>
      <c r="E41" s="85" t="s">
        <v>392</v>
      </c>
      <c r="F41" s="135">
        <v>4</v>
      </c>
      <c r="G41" s="135">
        <v>2</v>
      </c>
      <c r="H41" s="135" t="s">
        <v>199</v>
      </c>
      <c r="I41" s="85"/>
      <c r="J41" s="91">
        <v>17448</v>
      </c>
      <c r="K41" s="91">
        <v>0</v>
      </c>
      <c r="L41" s="91">
        <v>0</v>
      </c>
      <c r="M41" s="91">
        <v>0</v>
      </c>
      <c r="N41" s="91">
        <v>0</v>
      </c>
      <c r="O41" s="90">
        <f t="shared" si="56"/>
        <v>17448</v>
      </c>
      <c r="P41" s="91">
        <v>120193</v>
      </c>
      <c r="Q41" s="91">
        <v>0</v>
      </c>
      <c r="R41" s="91">
        <v>0</v>
      </c>
      <c r="S41" s="91">
        <v>0</v>
      </c>
      <c r="T41" s="91">
        <v>0</v>
      </c>
      <c r="U41" s="90">
        <f t="shared" si="57"/>
        <v>120193</v>
      </c>
      <c r="V41" s="91">
        <v>0</v>
      </c>
      <c r="W41" s="91">
        <v>0</v>
      </c>
      <c r="X41" s="91">
        <v>0</v>
      </c>
      <c r="Y41" s="91">
        <v>0</v>
      </c>
      <c r="Z41" s="91">
        <v>0</v>
      </c>
      <c r="AA41" s="90">
        <f t="shared" si="58"/>
        <v>0</v>
      </c>
      <c r="AB41" s="91">
        <v>0</v>
      </c>
      <c r="AC41" s="91">
        <v>0</v>
      </c>
      <c r="AD41" s="91">
        <v>0</v>
      </c>
      <c r="AE41" s="91">
        <v>0</v>
      </c>
      <c r="AF41" s="91">
        <v>0</v>
      </c>
      <c r="AG41" s="90">
        <f t="shared" si="59"/>
        <v>0</v>
      </c>
      <c r="AH41" s="91">
        <f t="shared" si="68"/>
        <v>137641</v>
      </c>
      <c r="AI41" s="91">
        <f t="shared" si="69"/>
        <v>0</v>
      </c>
      <c r="AJ41" s="91">
        <f t="shared" si="70"/>
        <v>0</v>
      </c>
      <c r="AK41" s="91">
        <f t="shared" si="71"/>
        <v>0</v>
      </c>
      <c r="AL41" s="91">
        <f t="shared" si="72"/>
        <v>0</v>
      </c>
      <c r="AM41" s="90">
        <f t="shared" si="65"/>
        <v>137641</v>
      </c>
      <c r="AN41" s="91"/>
      <c r="AO41" s="91"/>
      <c r="AP41" s="91"/>
      <c r="AQ41" s="91"/>
      <c r="AR41" s="91"/>
      <c r="AS41" s="91"/>
      <c r="AT41" s="91">
        <f t="shared" si="66"/>
        <v>137641</v>
      </c>
      <c r="AU41" s="91">
        <f t="shared" si="66"/>
        <v>0</v>
      </c>
      <c r="AV41" s="91">
        <f t="shared" ref="AV41" si="79">AP41+AJ41</f>
        <v>0</v>
      </c>
      <c r="AW41" s="91">
        <f t="shared" ref="AW41" si="80">AQ41+AK41</f>
        <v>0</v>
      </c>
      <c r="AX41" s="91">
        <f t="shared" ref="AX41" si="81">AR41+AL41</f>
        <v>0</v>
      </c>
      <c r="AY41" s="104">
        <f>SUM(AT41:AX41)</f>
        <v>137641</v>
      </c>
    </row>
    <row r="42" spans="1:51" s="106" customFormat="1" ht="25.5">
      <c r="A42" s="92" t="s">
        <v>155</v>
      </c>
      <c r="B42" s="92"/>
      <c r="C42" s="92"/>
      <c r="D42" s="92"/>
      <c r="E42" s="92"/>
      <c r="F42" s="136"/>
      <c r="G42" s="136"/>
      <c r="H42" s="136"/>
      <c r="I42" s="92"/>
      <c r="J42" s="93">
        <f>J43+J44+J45+J46+J47+J48+J49+J50+J51+J52+J53</f>
        <v>1072983</v>
      </c>
      <c r="K42" s="93">
        <f t="shared" ref="K42:N42" si="82">K43+K44+K45+K46+K47+K48+K49+K50+K51+K52+K53</f>
        <v>30000</v>
      </c>
      <c r="L42" s="93">
        <f t="shared" si="82"/>
        <v>6000</v>
      </c>
      <c r="M42" s="93">
        <f t="shared" si="82"/>
        <v>171</v>
      </c>
      <c r="N42" s="93">
        <f t="shared" si="82"/>
        <v>0</v>
      </c>
      <c r="O42" s="90">
        <f>SUM(J42:N42)</f>
        <v>1109154</v>
      </c>
      <c r="P42" s="93">
        <f>P43+P44+P45+P46+P47+P48+P49+P50+P51+P52+P53</f>
        <v>1735698</v>
      </c>
      <c r="Q42" s="93">
        <f t="shared" ref="Q42" si="83">Q43+Q44+Q45+Q46+Q47+Q48+Q49+Q50+Q51+Q52+Q53</f>
        <v>30000</v>
      </c>
      <c r="R42" s="93">
        <f t="shared" ref="R42" si="84">R43+R44+R45+R46+R47+R48+R49+R50+R51+R52+R53</f>
        <v>6000</v>
      </c>
      <c r="S42" s="93">
        <f t="shared" ref="S42" si="85">S43+S44+S45+S46+S47+S48+S49+S50+S51+S52+S53</f>
        <v>512</v>
      </c>
      <c r="T42" s="93">
        <f t="shared" ref="T42" si="86">T43+T44+T45+T46+T47+T48+T49+T50+T51+T52+T53</f>
        <v>0</v>
      </c>
      <c r="U42" s="90">
        <f>SUM(P42:T42)</f>
        <v>1772210</v>
      </c>
      <c r="V42" s="93">
        <f>V43+V44+V45+V46+V47+V48+V49+V50+V51+V52+V53</f>
        <v>1061687.145</v>
      </c>
      <c r="W42" s="93">
        <f t="shared" ref="W42" si="87">W43+W44+W45+W46+W47+W48+W49+W50+W51+W52+W53</f>
        <v>30000</v>
      </c>
      <c r="X42" s="93">
        <f t="shared" ref="X42" si="88">X43+X44+X45+X46+X47+X48+X49+X50+X51+X52+X53</f>
        <v>6000</v>
      </c>
      <c r="Y42" s="93">
        <f t="shared" ref="Y42" si="89">Y43+Y44+Y45+Y46+Y47+Y48+Y49+Y50+Y51+Y52+Y53</f>
        <v>0</v>
      </c>
      <c r="Z42" s="93">
        <f t="shared" ref="Z42" si="90">Z43+Z44+Z45+Z46+Z47+Z48+Z49+Z50+Z51+Z52+Z53</f>
        <v>0</v>
      </c>
      <c r="AA42" s="90">
        <f>SUM(V42:Z42)</f>
        <v>1097687.145</v>
      </c>
      <c r="AB42" s="93">
        <f>AB43+AB44+AB45+AB46+AB47+AB48+AB49+AB50+AB51+AB52+AB53</f>
        <v>1066254.652</v>
      </c>
      <c r="AC42" s="93">
        <f t="shared" ref="AC42" si="91">AC43+AC44+AC45+AC46+AC47+AC48+AC49+AC50+AC51+AC52+AC53</f>
        <v>30000</v>
      </c>
      <c r="AD42" s="93">
        <f t="shared" ref="AD42" si="92">AD43+AD44+AD45+AD46+AD47+AD48+AD49+AD50+AD51+AD52+AD53</f>
        <v>6000</v>
      </c>
      <c r="AE42" s="93">
        <f t="shared" ref="AE42" si="93">AE43+AE44+AE45+AE46+AE47+AE48+AE49+AE50+AE51+AE52+AE53</f>
        <v>0</v>
      </c>
      <c r="AF42" s="93">
        <f t="shared" ref="AF42" si="94">AF43+AF44+AF45+AF46+AF47+AF48+AF49+AF50+AF51+AF52+AF53</f>
        <v>0</v>
      </c>
      <c r="AG42" s="90">
        <f>SUM(AB42:AF42)</f>
        <v>1102254.652</v>
      </c>
      <c r="AH42" s="126">
        <f t="shared" ref="AH42:AM42" si="95">AH43+AH44+AH45+AH46+AH47+AH48+AH49+AH50+AH51+AH52+AH53</f>
        <v>4936622.7970000003</v>
      </c>
      <c r="AI42" s="126">
        <f t="shared" si="95"/>
        <v>120000</v>
      </c>
      <c r="AJ42" s="126">
        <f t="shared" si="95"/>
        <v>24000</v>
      </c>
      <c r="AK42" s="126">
        <f t="shared" si="95"/>
        <v>683</v>
      </c>
      <c r="AL42" s="126">
        <f t="shared" si="95"/>
        <v>0</v>
      </c>
      <c r="AM42" s="126">
        <f t="shared" si="95"/>
        <v>45904441.796999998</v>
      </c>
      <c r="AN42" s="126"/>
      <c r="AO42" s="126"/>
      <c r="AP42" s="126"/>
      <c r="AQ42" s="126"/>
      <c r="AR42" s="126"/>
      <c r="AS42" s="126"/>
      <c r="AT42" s="126">
        <f>AT43+AT44+AT45+AT46+AT47+AT48+AT49+AT50+AT51+AT52+AT53</f>
        <v>4936622.7970000003</v>
      </c>
      <c r="AU42" s="126">
        <f>AU43+AU44+AU45+AU46+AU47+AU48+AU49+AU50+AU51+AU52+AU53</f>
        <v>120000</v>
      </c>
      <c r="AV42" s="126">
        <f>AV43+AV44+AV45+AV46+AV47+AV48+AV49+AV50+AV51+AV52+AV53</f>
        <v>24000</v>
      </c>
      <c r="AW42" s="126">
        <f>AW43+AW44+AW45+AW46+AW47+AW48+AW49+AW50+AW51+AW52+AW53</f>
        <v>683</v>
      </c>
      <c r="AX42" s="126">
        <f>AX43+AX44+AX45+AX46+AX47+AX48+AX49+AX50+AX51+AX52+AX53</f>
        <v>0</v>
      </c>
      <c r="AY42" s="91">
        <f t="shared" si="20"/>
        <v>5081305.7970000003</v>
      </c>
    </row>
    <row r="43" spans="1:51" ht="76.5">
      <c r="A43" s="85" t="s">
        <v>103</v>
      </c>
      <c r="B43" s="85" t="s">
        <v>104</v>
      </c>
      <c r="C43" s="85" t="s">
        <v>132</v>
      </c>
      <c r="D43" s="85" t="s">
        <v>71</v>
      </c>
      <c r="E43" s="85"/>
      <c r="F43" s="135">
        <v>4</v>
      </c>
      <c r="G43" s="135">
        <v>16</v>
      </c>
      <c r="H43" s="135" t="s">
        <v>919</v>
      </c>
      <c r="I43" s="85"/>
      <c r="J43" s="91">
        <v>850260</v>
      </c>
      <c r="K43" s="91">
        <v>0</v>
      </c>
      <c r="L43" s="91">
        <v>0</v>
      </c>
      <c r="M43" s="91">
        <v>0</v>
      </c>
      <c r="N43" s="91">
        <v>0</v>
      </c>
      <c r="O43" s="90">
        <f>SUM(J43:N43)</f>
        <v>850260</v>
      </c>
      <c r="P43" s="91">
        <v>1587934</v>
      </c>
      <c r="Q43" s="91">
        <v>0</v>
      </c>
      <c r="R43" s="91">
        <v>0</v>
      </c>
      <c r="S43" s="91">
        <v>0</v>
      </c>
      <c r="T43" s="91">
        <v>0</v>
      </c>
      <c r="U43" s="90">
        <f>SUM(P43:T43)</f>
        <v>1587934</v>
      </c>
      <c r="V43" s="91">
        <v>1000000</v>
      </c>
      <c r="W43" s="91">
        <v>0</v>
      </c>
      <c r="X43" s="91">
        <v>0</v>
      </c>
      <c r="Y43" s="91">
        <v>0</v>
      </c>
      <c r="Z43" s="91">
        <v>0</v>
      </c>
      <c r="AA43" s="90">
        <f t="shared" ref="AA43:AA53" si="96">SUM(V43:Z43)</f>
        <v>1000000</v>
      </c>
      <c r="AB43" s="91">
        <v>1000000</v>
      </c>
      <c r="AC43" s="91">
        <v>0</v>
      </c>
      <c r="AD43" s="91">
        <v>0</v>
      </c>
      <c r="AE43" s="91">
        <v>0</v>
      </c>
      <c r="AF43" s="91">
        <v>0</v>
      </c>
      <c r="AG43" s="90">
        <f t="shared" ref="AG43:AG53" si="97">SUM(AB43:AF43)</f>
        <v>1000000</v>
      </c>
      <c r="AH43" s="91">
        <f>J43+V43+P43+AB43</f>
        <v>4438194</v>
      </c>
      <c r="AI43" s="91">
        <f t="shared" ref="AI43:AL43" si="98">K43+W43+Q43+AC43</f>
        <v>0</v>
      </c>
      <c r="AJ43" s="91">
        <f t="shared" si="98"/>
        <v>0</v>
      </c>
      <c r="AK43" s="91">
        <f t="shared" si="98"/>
        <v>0</v>
      </c>
      <c r="AL43" s="91">
        <f t="shared" si="98"/>
        <v>0</v>
      </c>
      <c r="AM43" s="90">
        <f>SUM(AH43:AL43)</f>
        <v>4438194</v>
      </c>
      <c r="AN43" s="91">
        <v>0</v>
      </c>
      <c r="AO43" s="91">
        <v>0</v>
      </c>
      <c r="AP43" s="91">
        <v>0</v>
      </c>
      <c r="AQ43" s="91">
        <v>0</v>
      </c>
      <c r="AR43" s="91">
        <v>0</v>
      </c>
      <c r="AS43" s="91">
        <v>0</v>
      </c>
      <c r="AT43" s="91">
        <f t="shared" ref="AT43:AT53" si="99">AN43+AH43</f>
        <v>4438194</v>
      </c>
      <c r="AU43" s="91">
        <f t="shared" ref="AU43:AU53" si="100">AO43+AI43</f>
        <v>0</v>
      </c>
      <c r="AV43" s="91">
        <f t="shared" ref="AV43:AX43" si="101">AP43+AJ43</f>
        <v>0</v>
      </c>
      <c r="AW43" s="91">
        <f t="shared" si="101"/>
        <v>0</v>
      </c>
      <c r="AX43" s="91">
        <f t="shared" si="101"/>
        <v>0</v>
      </c>
      <c r="AY43" s="91">
        <f t="shared" ref="AY43:AY56" si="102">SUM(AT43:AX43)</f>
        <v>4438194</v>
      </c>
    </row>
    <row r="44" spans="1:51" ht="242.25">
      <c r="A44" s="85" t="s">
        <v>157</v>
      </c>
      <c r="B44" s="85" t="s">
        <v>107</v>
      </c>
      <c r="C44" s="85" t="s">
        <v>161</v>
      </c>
      <c r="D44" s="85" t="s">
        <v>71</v>
      </c>
      <c r="E44" s="85"/>
      <c r="F44" s="135">
        <v>4</v>
      </c>
      <c r="G44" s="135" t="s">
        <v>160</v>
      </c>
      <c r="H44" s="135" t="s">
        <v>156</v>
      </c>
      <c r="I44" s="85"/>
      <c r="J44" s="91">
        <v>100000</v>
      </c>
      <c r="K44" s="91">
        <v>0</v>
      </c>
      <c r="L44" s="91">
        <v>0</v>
      </c>
      <c r="M44" s="91">
        <v>0</v>
      </c>
      <c r="N44" s="91">
        <v>0</v>
      </c>
      <c r="O44" s="90">
        <f t="shared" ref="O44:O53" si="103">SUM(J44:N44)</f>
        <v>100000</v>
      </c>
      <c r="P44" s="91">
        <v>100000</v>
      </c>
      <c r="Q44" s="91">
        <v>0</v>
      </c>
      <c r="R44" s="91">
        <v>0</v>
      </c>
      <c r="S44" s="91">
        <v>0</v>
      </c>
      <c r="T44" s="91">
        <v>0</v>
      </c>
      <c r="U44" s="90">
        <f>SUM(P44:T44)</f>
        <v>100000</v>
      </c>
      <c r="V44" s="91">
        <v>0</v>
      </c>
      <c r="W44" s="91">
        <v>0</v>
      </c>
      <c r="X44" s="91">
        <v>0</v>
      </c>
      <c r="Y44" s="91">
        <v>0</v>
      </c>
      <c r="Z44" s="91">
        <v>0</v>
      </c>
      <c r="AA44" s="90">
        <f t="shared" si="96"/>
        <v>0</v>
      </c>
      <c r="AB44" s="91">
        <v>0</v>
      </c>
      <c r="AC44" s="91">
        <v>0</v>
      </c>
      <c r="AD44" s="91">
        <v>0</v>
      </c>
      <c r="AE44" s="91">
        <v>0</v>
      </c>
      <c r="AF44" s="91">
        <v>0</v>
      </c>
      <c r="AG44" s="90">
        <f t="shared" si="97"/>
        <v>0</v>
      </c>
      <c r="AH44" s="91">
        <f>J44+V44+P44+AB44</f>
        <v>200000</v>
      </c>
      <c r="AI44" s="91">
        <f t="shared" ref="AI44" si="104">K44+W44+Q44+AC44</f>
        <v>0</v>
      </c>
      <c r="AJ44" s="91">
        <f t="shared" ref="AJ44" si="105">L44+X44+R44+AD44</f>
        <v>0</v>
      </c>
      <c r="AK44" s="91">
        <f t="shared" ref="AK44" si="106">M44+Y44+S44+AE44</f>
        <v>0</v>
      </c>
      <c r="AL44" s="91">
        <f t="shared" ref="AL44" si="107">N44+Z44+T44+AF44</f>
        <v>0</v>
      </c>
      <c r="AM44" s="90">
        <f>SUM(AH44:AL44)</f>
        <v>200000</v>
      </c>
      <c r="AN44" s="91">
        <v>0</v>
      </c>
      <c r="AO44" s="91">
        <v>0</v>
      </c>
      <c r="AP44" s="91">
        <v>0</v>
      </c>
      <c r="AQ44" s="91">
        <v>0</v>
      </c>
      <c r="AR44" s="91">
        <v>0</v>
      </c>
      <c r="AS44" s="91">
        <v>0</v>
      </c>
      <c r="AT44" s="91">
        <f t="shared" si="99"/>
        <v>200000</v>
      </c>
      <c r="AU44" s="91">
        <f t="shared" si="100"/>
        <v>0</v>
      </c>
      <c r="AV44" s="91">
        <f t="shared" ref="AV44:AV45" si="108">AP44+AJ44</f>
        <v>0</v>
      </c>
      <c r="AW44" s="91">
        <f t="shared" ref="AW44:AW45" si="109">AQ44+AK44</f>
        <v>0</v>
      </c>
      <c r="AX44" s="91">
        <f t="shared" ref="AX44:AX45" si="110">AR44+AL44</f>
        <v>0</v>
      </c>
      <c r="AY44" s="91">
        <f t="shared" si="102"/>
        <v>200000</v>
      </c>
    </row>
    <row r="45" spans="1:51" ht="153">
      <c r="A45" s="85" t="s">
        <v>158</v>
      </c>
      <c r="B45" s="85" t="s">
        <v>107</v>
      </c>
      <c r="C45" s="85" t="s">
        <v>162</v>
      </c>
      <c r="D45" s="85" t="s">
        <v>71</v>
      </c>
      <c r="E45" s="85"/>
      <c r="F45" s="135">
        <v>4</v>
      </c>
      <c r="G45" s="135">
        <v>16</v>
      </c>
      <c r="H45" s="135" t="s">
        <v>156</v>
      </c>
      <c r="I45" s="85"/>
      <c r="J45" s="91">
        <v>78133</v>
      </c>
      <c r="K45" s="91">
        <v>0</v>
      </c>
      <c r="L45" s="91">
        <v>0</v>
      </c>
      <c r="M45" s="91">
        <v>0</v>
      </c>
      <c r="N45" s="91">
        <v>0</v>
      </c>
      <c r="O45" s="90">
        <f t="shared" si="103"/>
        <v>78133</v>
      </c>
      <c r="P45" s="91">
        <v>0</v>
      </c>
      <c r="Q45" s="91">
        <v>0</v>
      </c>
      <c r="R45" s="91">
        <v>0</v>
      </c>
      <c r="S45" s="91">
        <v>0</v>
      </c>
      <c r="T45" s="91">
        <v>0</v>
      </c>
      <c r="U45" s="91"/>
      <c r="V45" s="91">
        <v>0</v>
      </c>
      <c r="W45" s="91">
        <v>0</v>
      </c>
      <c r="X45" s="91">
        <v>0</v>
      </c>
      <c r="Y45" s="91">
        <v>0</v>
      </c>
      <c r="Z45" s="91">
        <v>0</v>
      </c>
      <c r="AA45" s="90">
        <f t="shared" si="96"/>
        <v>0</v>
      </c>
      <c r="AB45" s="91">
        <v>0</v>
      </c>
      <c r="AC45" s="91">
        <v>0</v>
      </c>
      <c r="AD45" s="91">
        <v>0</v>
      </c>
      <c r="AE45" s="91">
        <v>0</v>
      </c>
      <c r="AF45" s="91">
        <v>0</v>
      </c>
      <c r="AG45" s="90">
        <f t="shared" si="97"/>
        <v>0</v>
      </c>
      <c r="AH45" s="91">
        <f>J45+V45+P45+AB45</f>
        <v>78133</v>
      </c>
      <c r="AI45" s="91">
        <f t="shared" ref="AI45" si="111">K45+W45+Q45+AC45</f>
        <v>0</v>
      </c>
      <c r="AJ45" s="91">
        <f t="shared" ref="AJ45" si="112">L45+X45+R45+AD45</f>
        <v>0</v>
      </c>
      <c r="AK45" s="91">
        <f t="shared" ref="AK45" si="113">M45+Y45+S45+AE45</f>
        <v>0</v>
      </c>
      <c r="AL45" s="91">
        <f t="shared" ref="AL45" si="114">N45+Z45+T45+AF45</f>
        <v>0</v>
      </c>
      <c r="AM45" s="90">
        <f>SUM(AH45:AL45)</f>
        <v>78133</v>
      </c>
      <c r="AN45" s="91">
        <v>0</v>
      </c>
      <c r="AO45" s="91">
        <v>0</v>
      </c>
      <c r="AP45" s="91">
        <v>0</v>
      </c>
      <c r="AQ45" s="91">
        <v>0</v>
      </c>
      <c r="AR45" s="91">
        <v>0</v>
      </c>
      <c r="AS45" s="91">
        <v>0</v>
      </c>
      <c r="AT45" s="91">
        <f t="shared" si="99"/>
        <v>78133</v>
      </c>
      <c r="AU45" s="91">
        <f t="shared" si="100"/>
        <v>0</v>
      </c>
      <c r="AV45" s="91">
        <f t="shared" si="108"/>
        <v>0</v>
      </c>
      <c r="AW45" s="91">
        <f t="shared" si="109"/>
        <v>0</v>
      </c>
      <c r="AX45" s="91">
        <f t="shared" si="110"/>
        <v>0</v>
      </c>
      <c r="AY45" s="91">
        <f t="shared" si="102"/>
        <v>78133</v>
      </c>
    </row>
    <row r="46" spans="1:51" ht="165.75">
      <c r="A46" s="85" t="s">
        <v>138</v>
      </c>
      <c r="B46" s="85" t="s">
        <v>141</v>
      </c>
      <c r="C46" s="85" t="s">
        <v>144</v>
      </c>
      <c r="D46" s="85" t="s">
        <v>82</v>
      </c>
      <c r="E46" s="85" t="s">
        <v>159</v>
      </c>
      <c r="F46" s="135">
        <v>4</v>
      </c>
      <c r="G46" s="135" t="s">
        <v>146</v>
      </c>
      <c r="H46" s="135" t="s">
        <v>147</v>
      </c>
      <c r="I46" s="85"/>
      <c r="J46" s="91">
        <v>4000</v>
      </c>
      <c r="K46" s="91">
        <v>30000</v>
      </c>
      <c r="L46" s="91">
        <v>6000</v>
      </c>
      <c r="M46" s="91">
        <v>0</v>
      </c>
      <c r="N46" s="91">
        <v>0</v>
      </c>
      <c r="O46" s="90">
        <f t="shared" si="103"/>
        <v>40000</v>
      </c>
      <c r="P46" s="91">
        <v>4000</v>
      </c>
      <c r="Q46" s="91">
        <v>30000</v>
      </c>
      <c r="R46" s="91">
        <v>6000</v>
      </c>
      <c r="S46" s="91">
        <v>0</v>
      </c>
      <c r="T46" s="91">
        <v>0</v>
      </c>
      <c r="U46" s="91">
        <v>40000000</v>
      </c>
      <c r="V46" s="91">
        <v>4000</v>
      </c>
      <c r="W46" s="91">
        <v>30000</v>
      </c>
      <c r="X46" s="91">
        <v>6000</v>
      </c>
      <c r="Y46" s="91">
        <v>0</v>
      </c>
      <c r="Z46" s="91">
        <v>0</v>
      </c>
      <c r="AA46" s="90">
        <f t="shared" si="96"/>
        <v>40000</v>
      </c>
      <c r="AB46" s="91">
        <v>4000</v>
      </c>
      <c r="AC46" s="91">
        <v>30000</v>
      </c>
      <c r="AD46" s="91">
        <v>6000</v>
      </c>
      <c r="AE46" s="91">
        <v>0</v>
      </c>
      <c r="AF46" s="91">
        <v>0</v>
      </c>
      <c r="AG46" s="90">
        <f>SUM(AB46:AF46)</f>
        <v>40000</v>
      </c>
      <c r="AH46" s="91">
        <f t="shared" ref="AH46:AH47" si="115">J46+V46+P46+AB46</f>
        <v>16000</v>
      </c>
      <c r="AI46" s="91">
        <f t="shared" ref="AI46:AI47" si="116">K46+W46+Q46+AC46</f>
        <v>120000</v>
      </c>
      <c r="AJ46" s="91">
        <f t="shared" ref="AJ46:AJ47" si="117">L46+X46+R46+AD46</f>
        <v>24000</v>
      </c>
      <c r="AK46" s="91">
        <f t="shared" ref="AK46:AK47" si="118">M46+Y46+S46+AE46</f>
        <v>0</v>
      </c>
      <c r="AL46" s="91">
        <f t="shared" ref="AL46:AL47" si="119">N46+Z46+T46+AF46</f>
        <v>0</v>
      </c>
      <c r="AM46" s="90">
        <f t="shared" ref="AM46:AM47" si="120">SUM(AH46:AL46)</f>
        <v>160000</v>
      </c>
      <c r="AN46" s="91">
        <v>0</v>
      </c>
      <c r="AO46" s="91">
        <v>0</v>
      </c>
      <c r="AP46" s="91">
        <v>0</v>
      </c>
      <c r="AQ46" s="91">
        <v>0</v>
      </c>
      <c r="AR46" s="91">
        <v>0</v>
      </c>
      <c r="AS46" s="91">
        <v>0</v>
      </c>
      <c r="AT46" s="91">
        <f t="shared" si="99"/>
        <v>16000</v>
      </c>
      <c r="AU46" s="91">
        <f t="shared" si="100"/>
        <v>120000</v>
      </c>
      <c r="AV46" s="91">
        <f t="shared" ref="AV46" si="121">AP46+AJ46</f>
        <v>24000</v>
      </c>
      <c r="AW46" s="91">
        <f t="shared" ref="AW46" si="122">AQ46+AK46</f>
        <v>0</v>
      </c>
      <c r="AX46" s="91">
        <f t="shared" ref="AX46" si="123">AR46+AL46</f>
        <v>0</v>
      </c>
      <c r="AY46" s="91">
        <f t="shared" si="102"/>
        <v>160000</v>
      </c>
    </row>
    <row r="47" spans="1:51" ht="204">
      <c r="A47" s="85" t="s">
        <v>139</v>
      </c>
      <c r="B47" s="85" t="s">
        <v>110</v>
      </c>
      <c r="C47" s="85" t="s">
        <v>126</v>
      </c>
      <c r="D47" s="85" t="s">
        <v>111</v>
      </c>
      <c r="E47" s="85" t="s">
        <v>112</v>
      </c>
      <c r="F47" s="135">
        <v>4</v>
      </c>
      <c r="G47" s="135">
        <v>7</v>
      </c>
      <c r="H47" s="135" t="s">
        <v>113</v>
      </c>
      <c r="I47" s="85"/>
      <c r="J47" s="91">
        <v>1000</v>
      </c>
      <c r="K47" s="91">
        <v>0</v>
      </c>
      <c r="L47" s="91">
        <v>0</v>
      </c>
      <c r="M47" s="91">
        <v>171</v>
      </c>
      <c r="N47" s="91">
        <v>0</v>
      </c>
      <c r="O47" s="90">
        <f t="shared" si="103"/>
        <v>1171</v>
      </c>
      <c r="P47" s="91">
        <v>2900</v>
      </c>
      <c r="Q47" s="91">
        <v>0</v>
      </c>
      <c r="R47" s="91">
        <v>0</v>
      </c>
      <c r="S47" s="91">
        <v>512</v>
      </c>
      <c r="T47" s="91">
        <v>0</v>
      </c>
      <c r="U47" s="91">
        <v>3412000</v>
      </c>
      <c r="V47" s="91">
        <v>0</v>
      </c>
      <c r="W47" s="91">
        <v>0</v>
      </c>
      <c r="X47" s="91">
        <v>0</v>
      </c>
      <c r="Y47" s="91">
        <v>0</v>
      </c>
      <c r="Z47" s="91">
        <v>0</v>
      </c>
      <c r="AA47" s="90">
        <f t="shared" si="96"/>
        <v>0</v>
      </c>
      <c r="AB47" s="91">
        <v>0</v>
      </c>
      <c r="AC47" s="91">
        <v>0</v>
      </c>
      <c r="AD47" s="91">
        <v>0</v>
      </c>
      <c r="AE47" s="91">
        <v>0</v>
      </c>
      <c r="AF47" s="91">
        <v>0</v>
      </c>
      <c r="AG47" s="90">
        <f t="shared" si="97"/>
        <v>0</v>
      </c>
      <c r="AH47" s="91">
        <f t="shared" si="115"/>
        <v>3900</v>
      </c>
      <c r="AI47" s="91">
        <f t="shared" si="116"/>
        <v>0</v>
      </c>
      <c r="AJ47" s="91">
        <f t="shared" si="117"/>
        <v>0</v>
      </c>
      <c r="AK47" s="91">
        <f t="shared" si="118"/>
        <v>683</v>
      </c>
      <c r="AL47" s="91">
        <f t="shared" si="119"/>
        <v>0</v>
      </c>
      <c r="AM47" s="90">
        <f t="shared" si="120"/>
        <v>4583</v>
      </c>
      <c r="AN47" s="91">
        <v>0</v>
      </c>
      <c r="AO47" s="91">
        <v>0</v>
      </c>
      <c r="AP47" s="91">
        <v>0</v>
      </c>
      <c r="AQ47" s="91">
        <v>0</v>
      </c>
      <c r="AR47" s="91">
        <v>0</v>
      </c>
      <c r="AS47" s="91">
        <v>0</v>
      </c>
      <c r="AT47" s="91">
        <f t="shared" si="99"/>
        <v>3900</v>
      </c>
      <c r="AU47" s="91">
        <f t="shared" si="100"/>
        <v>0</v>
      </c>
      <c r="AV47" s="91">
        <f t="shared" ref="AV47:AV53" si="124">AP47+AJ47</f>
        <v>0</v>
      </c>
      <c r="AW47" s="91">
        <f t="shared" ref="AW47:AW53" si="125">AQ47+AK47</f>
        <v>683</v>
      </c>
      <c r="AX47" s="91">
        <f t="shared" ref="AX47:AX53" si="126">AR47+AL47</f>
        <v>0</v>
      </c>
      <c r="AY47" s="91">
        <f t="shared" si="102"/>
        <v>4583</v>
      </c>
    </row>
    <row r="48" spans="1:51" ht="102">
      <c r="A48" s="85" t="s">
        <v>395</v>
      </c>
      <c r="B48" s="85" t="s">
        <v>394</v>
      </c>
      <c r="C48" s="85" t="s">
        <v>396</v>
      </c>
      <c r="D48" s="85" t="s">
        <v>71</v>
      </c>
      <c r="E48" s="85"/>
      <c r="F48" s="135">
        <v>4</v>
      </c>
      <c r="G48" s="135" t="s">
        <v>146</v>
      </c>
      <c r="H48" s="135" t="s">
        <v>147</v>
      </c>
      <c r="I48" s="85"/>
      <c r="J48" s="91">
        <v>0</v>
      </c>
      <c r="K48" s="91">
        <v>0</v>
      </c>
      <c r="L48" s="91">
        <v>0</v>
      </c>
      <c r="M48" s="91">
        <v>0</v>
      </c>
      <c r="N48" s="91">
        <v>0</v>
      </c>
      <c r="O48" s="90">
        <f t="shared" si="103"/>
        <v>0</v>
      </c>
      <c r="P48" s="91">
        <v>0</v>
      </c>
      <c r="Q48" s="91">
        <v>0</v>
      </c>
      <c r="R48" s="91">
        <v>0</v>
      </c>
      <c r="S48" s="91">
        <v>0</v>
      </c>
      <c r="T48" s="91">
        <v>0</v>
      </c>
      <c r="U48" s="91">
        <v>0</v>
      </c>
      <c r="V48" s="91">
        <v>14632</v>
      </c>
      <c r="W48" s="91">
        <v>0</v>
      </c>
      <c r="X48" s="91">
        <v>0</v>
      </c>
      <c r="Y48" s="91">
        <v>0</v>
      </c>
      <c r="Z48" s="91">
        <v>0</v>
      </c>
      <c r="AA48" s="90">
        <f t="shared" si="96"/>
        <v>14632</v>
      </c>
      <c r="AB48" s="91">
        <v>14553</v>
      </c>
      <c r="AC48" s="91">
        <v>0</v>
      </c>
      <c r="AD48" s="91">
        <v>0</v>
      </c>
      <c r="AE48" s="91">
        <v>0</v>
      </c>
      <c r="AF48" s="91">
        <v>0</v>
      </c>
      <c r="AG48" s="90">
        <f t="shared" si="97"/>
        <v>14553</v>
      </c>
      <c r="AH48" s="91">
        <f t="shared" ref="AH48" si="127">J48+V48+P48++AB48</f>
        <v>29185</v>
      </c>
      <c r="AI48" s="91">
        <f t="shared" ref="AI48" si="128">K48+W48+Q48++AC48</f>
        <v>0</v>
      </c>
      <c r="AJ48" s="91">
        <f t="shared" ref="AJ48" si="129">L48+X48+R48++AD48</f>
        <v>0</v>
      </c>
      <c r="AK48" s="91">
        <f t="shared" ref="AK48" si="130">M48+Y48+S48++AE48</f>
        <v>0</v>
      </c>
      <c r="AL48" s="91">
        <f t="shared" ref="AL48" si="131">N48+Z48+T48++AF48</f>
        <v>0</v>
      </c>
      <c r="AM48" s="91">
        <f t="shared" ref="AM48" si="132">O48+AA48+U48++AG48</f>
        <v>29185</v>
      </c>
      <c r="AN48" s="91"/>
      <c r="AO48" s="91"/>
      <c r="AP48" s="91"/>
      <c r="AQ48" s="91"/>
      <c r="AR48" s="91"/>
      <c r="AS48" s="91"/>
      <c r="AT48" s="91">
        <f t="shared" si="99"/>
        <v>29185</v>
      </c>
      <c r="AU48" s="91">
        <f t="shared" si="100"/>
        <v>0</v>
      </c>
      <c r="AV48" s="91">
        <f t="shared" si="124"/>
        <v>0</v>
      </c>
      <c r="AW48" s="91">
        <f t="shared" si="125"/>
        <v>0</v>
      </c>
      <c r="AX48" s="91">
        <f t="shared" si="126"/>
        <v>0</v>
      </c>
      <c r="AY48" s="91">
        <f t="shared" si="102"/>
        <v>29185</v>
      </c>
    </row>
    <row r="49" spans="1:51" ht="102">
      <c r="A49" s="85" t="s">
        <v>398</v>
      </c>
      <c r="B49" s="85" t="s">
        <v>368</v>
      </c>
      <c r="C49" s="85" t="s">
        <v>369</v>
      </c>
      <c r="D49" s="85" t="s">
        <v>71</v>
      </c>
      <c r="E49" s="85" t="s">
        <v>370</v>
      </c>
      <c r="F49" s="135">
        <v>4</v>
      </c>
      <c r="G49" s="135" t="s">
        <v>146</v>
      </c>
      <c r="H49" s="135" t="s">
        <v>147</v>
      </c>
      <c r="I49" s="85"/>
      <c r="J49" s="91">
        <v>5000</v>
      </c>
      <c r="K49" s="91">
        <v>0</v>
      </c>
      <c r="L49" s="91">
        <v>0</v>
      </c>
      <c r="M49" s="91">
        <v>0</v>
      </c>
      <c r="N49" s="91">
        <v>0</v>
      </c>
      <c r="O49" s="90">
        <f t="shared" si="103"/>
        <v>5000</v>
      </c>
      <c r="P49" s="91">
        <v>0</v>
      </c>
      <c r="Q49" s="91">
        <v>0</v>
      </c>
      <c r="R49" s="91">
        <v>0</v>
      </c>
      <c r="S49" s="91">
        <v>0</v>
      </c>
      <c r="T49" s="91">
        <v>0</v>
      </c>
      <c r="U49" s="91">
        <v>0</v>
      </c>
      <c r="V49" s="91">
        <v>0</v>
      </c>
      <c r="W49" s="91">
        <v>0</v>
      </c>
      <c r="X49" s="91">
        <v>0</v>
      </c>
      <c r="Y49" s="91">
        <v>0</v>
      </c>
      <c r="Z49" s="91">
        <v>0</v>
      </c>
      <c r="AA49" s="90">
        <f t="shared" si="96"/>
        <v>0</v>
      </c>
      <c r="AB49" s="91">
        <v>0</v>
      </c>
      <c r="AC49" s="91">
        <v>0</v>
      </c>
      <c r="AD49" s="91">
        <v>0</v>
      </c>
      <c r="AE49" s="91">
        <v>0</v>
      </c>
      <c r="AF49" s="91">
        <v>0</v>
      </c>
      <c r="AG49" s="90">
        <f t="shared" si="97"/>
        <v>0</v>
      </c>
      <c r="AH49" s="91">
        <f t="shared" ref="AH49:AH51" si="133">J49+V49+P49++AB49</f>
        <v>5000</v>
      </c>
      <c r="AI49" s="91">
        <f t="shared" ref="AI49:AI51" si="134">K49+W49+Q49++AC49</f>
        <v>0</v>
      </c>
      <c r="AJ49" s="91">
        <f t="shared" ref="AJ49:AJ51" si="135">L49+X49+R49++AD49</f>
        <v>0</v>
      </c>
      <c r="AK49" s="91">
        <f t="shared" ref="AK49:AK51" si="136">M49+Y49+S49++AE49</f>
        <v>0</v>
      </c>
      <c r="AL49" s="91">
        <f t="shared" ref="AL49:AL51" si="137">N49+Z49+T49++AF49</f>
        <v>0</v>
      </c>
      <c r="AM49" s="91">
        <f t="shared" ref="AM49:AM51" si="138">O49+AA49+U49++AG49</f>
        <v>5000</v>
      </c>
      <c r="AN49" s="91"/>
      <c r="AO49" s="91"/>
      <c r="AP49" s="91"/>
      <c r="AQ49" s="91"/>
      <c r="AR49" s="91"/>
      <c r="AS49" s="91"/>
      <c r="AT49" s="91">
        <f t="shared" si="99"/>
        <v>5000</v>
      </c>
      <c r="AU49" s="91">
        <f t="shared" si="100"/>
        <v>0</v>
      </c>
      <c r="AV49" s="91">
        <f t="shared" si="124"/>
        <v>0</v>
      </c>
      <c r="AW49" s="91">
        <f t="shared" si="125"/>
        <v>0</v>
      </c>
      <c r="AX49" s="91">
        <f t="shared" si="126"/>
        <v>0</v>
      </c>
      <c r="AY49" s="91">
        <f t="shared" si="102"/>
        <v>5000</v>
      </c>
    </row>
    <row r="50" spans="1:51" ht="102">
      <c r="A50" s="85" t="s">
        <v>399</v>
      </c>
      <c r="B50" s="85" t="s">
        <v>107</v>
      </c>
      <c r="C50" s="85" t="s">
        <v>397</v>
      </c>
      <c r="D50" s="85" t="s">
        <v>71</v>
      </c>
      <c r="E50" s="85"/>
      <c r="F50" s="135">
        <v>4</v>
      </c>
      <c r="G50" s="135" t="s">
        <v>160</v>
      </c>
      <c r="H50" s="135" t="s">
        <v>156</v>
      </c>
      <c r="I50" s="85"/>
      <c r="J50" s="91">
        <v>8500</v>
      </c>
      <c r="K50" s="91">
        <v>0</v>
      </c>
      <c r="L50" s="91">
        <v>0</v>
      </c>
      <c r="M50" s="91">
        <v>0</v>
      </c>
      <c r="N50" s="91">
        <v>0</v>
      </c>
      <c r="O50" s="90">
        <f t="shared" si="103"/>
        <v>8500</v>
      </c>
      <c r="P50" s="91">
        <v>15804</v>
      </c>
      <c r="Q50" s="91">
        <v>0</v>
      </c>
      <c r="R50" s="91">
        <v>0</v>
      </c>
      <c r="S50" s="91">
        <v>0</v>
      </c>
      <c r="T50" s="91">
        <v>0</v>
      </c>
      <c r="U50" s="91">
        <v>15804000</v>
      </c>
      <c r="V50" s="91">
        <v>30730.145</v>
      </c>
      <c r="W50" s="91">
        <v>0</v>
      </c>
      <c r="X50" s="91">
        <v>0</v>
      </c>
      <c r="Y50" s="91">
        <v>0</v>
      </c>
      <c r="Z50" s="91">
        <v>0</v>
      </c>
      <c r="AA50" s="90">
        <f t="shared" si="96"/>
        <v>30730.145</v>
      </c>
      <c r="AB50" s="91">
        <v>31201.651999999998</v>
      </c>
      <c r="AC50" s="91">
        <v>0</v>
      </c>
      <c r="AD50" s="91">
        <v>0</v>
      </c>
      <c r="AE50" s="91">
        <v>0</v>
      </c>
      <c r="AF50" s="91">
        <v>0</v>
      </c>
      <c r="AG50" s="90">
        <f t="shared" si="97"/>
        <v>31201.651999999998</v>
      </c>
      <c r="AH50" s="91">
        <f t="shared" si="133"/>
        <v>86235.797000000006</v>
      </c>
      <c r="AI50" s="91">
        <f t="shared" si="134"/>
        <v>0</v>
      </c>
      <c r="AJ50" s="91">
        <f t="shared" si="135"/>
        <v>0</v>
      </c>
      <c r="AK50" s="91">
        <f t="shared" si="136"/>
        <v>0</v>
      </c>
      <c r="AL50" s="91">
        <f t="shared" si="137"/>
        <v>0</v>
      </c>
      <c r="AM50" s="91">
        <f t="shared" si="138"/>
        <v>15874431.797</v>
      </c>
      <c r="AN50" s="91"/>
      <c r="AO50" s="91"/>
      <c r="AP50" s="91"/>
      <c r="AQ50" s="91"/>
      <c r="AR50" s="91"/>
      <c r="AS50" s="91"/>
      <c r="AT50" s="91">
        <f t="shared" si="99"/>
        <v>86235.797000000006</v>
      </c>
      <c r="AU50" s="91">
        <f t="shared" si="100"/>
        <v>0</v>
      </c>
      <c r="AV50" s="91">
        <f t="shared" si="124"/>
        <v>0</v>
      </c>
      <c r="AW50" s="91">
        <f t="shared" si="125"/>
        <v>0</v>
      </c>
      <c r="AX50" s="91">
        <f t="shared" si="126"/>
        <v>0</v>
      </c>
      <c r="AY50" s="91">
        <f t="shared" si="102"/>
        <v>86235.797000000006</v>
      </c>
    </row>
    <row r="51" spans="1:51" ht="165.75">
      <c r="A51" s="85" t="s">
        <v>400</v>
      </c>
      <c r="B51" s="85" t="s">
        <v>131</v>
      </c>
      <c r="C51" s="85" t="s">
        <v>385</v>
      </c>
      <c r="D51" s="85" t="s">
        <v>111</v>
      </c>
      <c r="E51" s="85" t="s">
        <v>273</v>
      </c>
      <c r="F51" s="135">
        <v>4</v>
      </c>
      <c r="G51" s="135">
        <v>16</v>
      </c>
      <c r="H51" s="135" t="s">
        <v>147</v>
      </c>
      <c r="I51" s="85"/>
      <c r="J51" s="91">
        <v>18000</v>
      </c>
      <c r="K51" s="91">
        <v>0</v>
      </c>
      <c r="L51" s="91">
        <v>0</v>
      </c>
      <c r="M51" s="91">
        <v>0</v>
      </c>
      <c r="N51" s="91">
        <v>0</v>
      </c>
      <c r="O51" s="90">
        <f t="shared" si="103"/>
        <v>18000</v>
      </c>
      <c r="P51" s="91">
        <v>20000</v>
      </c>
      <c r="Q51" s="91">
        <v>0</v>
      </c>
      <c r="R51" s="91">
        <v>0</v>
      </c>
      <c r="S51" s="91">
        <v>0</v>
      </c>
      <c r="T51" s="91">
        <v>0</v>
      </c>
      <c r="U51" s="91">
        <v>20000000</v>
      </c>
      <c r="V51" s="91">
        <v>0</v>
      </c>
      <c r="W51" s="91">
        <v>0</v>
      </c>
      <c r="X51" s="91">
        <v>0</v>
      </c>
      <c r="Y51" s="91">
        <v>0</v>
      </c>
      <c r="Z51" s="91">
        <v>0</v>
      </c>
      <c r="AA51" s="90">
        <f t="shared" si="96"/>
        <v>0</v>
      </c>
      <c r="AB51" s="91">
        <v>0</v>
      </c>
      <c r="AC51" s="91">
        <v>0</v>
      </c>
      <c r="AD51" s="91">
        <v>0</v>
      </c>
      <c r="AE51" s="91">
        <v>0</v>
      </c>
      <c r="AF51" s="91">
        <v>0</v>
      </c>
      <c r="AG51" s="90">
        <f t="shared" si="97"/>
        <v>0</v>
      </c>
      <c r="AH51" s="91">
        <f t="shared" si="133"/>
        <v>38000</v>
      </c>
      <c r="AI51" s="91">
        <f t="shared" si="134"/>
        <v>0</v>
      </c>
      <c r="AJ51" s="91">
        <f t="shared" si="135"/>
        <v>0</v>
      </c>
      <c r="AK51" s="91">
        <f t="shared" si="136"/>
        <v>0</v>
      </c>
      <c r="AL51" s="91">
        <f t="shared" si="137"/>
        <v>0</v>
      </c>
      <c r="AM51" s="91">
        <f t="shared" si="138"/>
        <v>20018000</v>
      </c>
      <c r="AN51" s="91"/>
      <c r="AO51" s="91"/>
      <c r="AP51" s="91"/>
      <c r="AQ51" s="91"/>
      <c r="AR51" s="91"/>
      <c r="AS51" s="91"/>
      <c r="AT51" s="91">
        <f t="shared" si="99"/>
        <v>38000</v>
      </c>
      <c r="AU51" s="91">
        <f t="shared" si="100"/>
        <v>0</v>
      </c>
      <c r="AV51" s="91">
        <f t="shared" si="124"/>
        <v>0</v>
      </c>
      <c r="AW51" s="91">
        <f t="shared" si="125"/>
        <v>0</v>
      </c>
      <c r="AX51" s="91">
        <f t="shared" si="126"/>
        <v>0</v>
      </c>
      <c r="AY51" s="91">
        <f t="shared" si="102"/>
        <v>38000</v>
      </c>
    </row>
    <row r="52" spans="1:51" ht="178.5">
      <c r="A52" s="85" t="s">
        <v>401</v>
      </c>
      <c r="B52" s="85" t="s">
        <v>375</v>
      </c>
      <c r="C52" s="85" t="s">
        <v>377</v>
      </c>
      <c r="D52" s="85" t="s">
        <v>82</v>
      </c>
      <c r="E52" s="85" t="s">
        <v>376</v>
      </c>
      <c r="F52" s="135">
        <v>4</v>
      </c>
      <c r="G52" s="135" t="s">
        <v>146</v>
      </c>
      <c r="H52" s="135" t="s">
        <v>147</v>
      </c>
      <c r="I52" s="85"/>
      <c r="J52" s="91">
        <v>8090</v>
      </c>
      <c r="K52" s="91">
        <v>0</v>
      </c>
      <c r="L52" s="91">
        <v>0</v>
      </c>
      <c r="M52" s="91">
        <v>0</v>
      </c>
      <c r="N52" s="91">
        <v>0</v>
      </c>
      <c r="O52" s="90">
        <f t="shared" si="103"/>
        <v>8090</v>
      </c>
      <c r="P52" s="91">
        <v>5060</v>
      </c>
      <c r="Q52" s="91">
        <v>0</v>
      </c>
      <c r="R52" s="91">
        <v>0</v>
      </c>
      <c r="S52" s="91">
        <v>0</v>
      </c>
      <c r="T52" s="91">
        <v>0</v>
      </c>
      <c r="U52" s="91">
        <v>5060000</v>
      </c>
      <c r="V52" s="91">
        <v>0</v>
      </c>
      <c r="W52" s="91">
        <v>0</v>
      </c>
      <c r="X52" s="91">
        <v>0</v>
      </c>
      <c r="Y52" s="91">
        <v>0</v>
      </c>
      <c r="Z52" s="91">
        <v>0</v>
      </c>
      <c r="AA52" s="90">
        <f t="shared" si="96"/>
        <v>0</v>
      </c>
      <c r="AB52" s="91">
        <v>0</v>
      </c>
      <c r="AC52" s="91">
        <v>0</v>
      </c>
      <c r="AD52" s="91">
        <v>0</v>
      </c>
      <c r="AE52" s="91">
        <v>0</v>
      </c>
      <c r="AF52" s="91">
        <v>0</v>
      </c>
      <c r="AG52" s="90">
        <f t="shared" si="97"/>
        <v>0</v>
      </c>
      <c r="AH52" s="91">
        <f t="shared" ref="AH52:AH53" si="139">J52+V52+P52++AB52</f>
        <v>13150</v>
      </c>
      <c r="AI52" s="91">
        <f t="shared" ref="AI52:AI53" si="140">K52+W52+Q52++AC52</f>
        <v>0</v>
      </c>
      <c r="AJ52" s="91">
        <f t="shared" ref="AJ52:AJ53" si="141">L52+X52+R52++AD52</f>
        <v>0</v>
      </c>
      <c r="AK52" s="91">
        <f t="shared" ref="AK52:AK53" si="142">M52+Y52+S52++AE52</f>
        <v>0</v>
      </c>
      <c r="AL52" s="91">
        <f t="shared" ref="AL52:AL53" si="143">N52+Z52+T52++AF52</f>
        <v>0</v>
      </c>
      <c r="AM52" s="91">
        <f t="shared" ref="AM52:AM53" si="144">O52+AA52+U52++AG52</f>
        <v>5068090</v>
      </c>
      <c r="AN52" s="91"/>
      <c r="AO52" s="91"/>
      <c r="AP52" s="91"/>
      <c r="AQ52" s="91"/>
      <c r="AR52" s="91"/>
      <c r="AS52" s="91"/>
      <c r="AT52" s="91">
        <f t="shared" si="99"/>
        <v>13150</v>
      </c>
      <c r="AU52" s="91">
        <f t="shared" si="100"/>
        <v>0</v>
      </c>
      <c r="AV52" s="91">
        <f t="shared" si="124"/>
        <v>0</v>
      </c>
      <c r="AW52" s="91">
        <f t="shared" si="125"/>
        <v>0</v>
      </c>
      <c r="AX52" s="91">
        <f t="shared" si="126"/>
        <v>0</v>
      </c>
      <c r="AY52" s="91">
        <f t="shared" si="102"/>
        <v>13150</v>
      </c>
    </row>
    <row r="53" spans="1:51" ht="38.25">
      <c r="A53" s="85" t="s">
        <v>844</v>
      </c>
      <c r="B53" s="85" t="s">
        <v>613</v>
      </c>
      <c r="C53" s="85" t="s">
        <v>648</v>
      </c>
      <c r="D53" s="85" t="s">
        <v>82</v>
      </c>
      <c r="E53" s="85" t="s">
        <v>659</v>
      </c>
      <c r="F53" s="135">
        <v>4</v>
      </c>
      <c r="G53" s="135" t="s">
        <v>160</v>
      </c>
      <c r="H53" s="135" t="s">
        <v>615</v>
      </c>
      <c r="I53" s="85"/>
      <c r="J53" s="91">
        <v>0</v>
      </c>
      <c r="K53" s="91">
        <v>0</v>
      </c>
      <c r="L53" s="91">
        <v>0</v>
      </c>
      <c r="M53" s="91">
        <v>0</v>
      </c>
      <c r="N53" s="91">
        <v>0</v>
      </c>
      <c r="O53" s="90">
        <f t="shared" si="103"/>
        <v>0</v>
      </c>
      <c r="P53" s="91">
        <v>0</v>
      </c>
      <c r="Q53" s="91">
        <v>0</v>
      </c>
      <c r="R53" s="91">
        <v>0</v>
      </c>
      <c r="S53" s="91">
        <v>0</v>
      </c>
      <c r="T53" s="91">
        <v>0</v>
      </c>
      <c r="U53" s="91">
        <v>0</v>
      </c>
      <c r="V53" s="91">
        <v>12325</v>
      </c>
      <c r="W53" s="91">
        <v>0</v>
      </c>
      <c r="X53" s="91">
        <v>0</v>
      </c>
      <c r="Y53" s="91">
        <v>0</v>
      </c>
      <c r="Z53" s="91">
        <v>0</v>
      </c>
      <c r="AA53" s="90">
        <f t="shared" si="96"/>
        <v>12325</v>
      </c>
      <c r="AB53" s="91">
        <v>16500</v>
      </c>
      <c r="AC53" s="91">
        <v>0</v>
      </c>
      <c r="AD53" s="91">
        <v>0</v>
      </c>
      <c r="AE53" s="91">
        <v>0</v>
      </c>
      <c r="AF53" s="91">
        <v>0</v>
      </c>
      <c r="AG53" s="90">
        <f t="shared" si="97"/>
        <v>16500</v>
      </c>
      <c r="AH53" s="91">
        <f t="shared" si="139"/>
        <v>28825</v>
      </c>
      <c r="AI53" s="91">
        <f t="shared" si="140"/>
        <v>0</v>
      </c>
      <c r="AJ53" s="91">
        <f t="shared" si="141"/>
        <v>0</v>
      </c>
      <c r="AK53" s="91">
        <f t="shared" si="142"/>
        <v>0</v>
      </c>
      <c r="AL53" s="91">
        <f t="shared" si="143"/>
        <v>0</v>
      </c>
      <c r="AM53" s="91">
        <f t="shared" si="144"/>
        <v>28825</v>
      </c>
      <c r="AN53" s="91"/>
      <c r="AO53" s="91"/>
      <c r="AP53" s="91"/>
      <c r="AQ53" s="91"/>
      <c r="AR53" s="91"/>
      <c r="AS53" s="91"/>
      <c r="AT53" s="91">
        <f t="shared" si="99"/>
        <v>28825</v>
      </c>
      <c r="AU53" s="91">
        <f t="shared" si="100"/>
        <v>0</v>
      </c>
      <c r="AV53" s="91">
        <f t="shared" si="124"/>
        <v>0</v>
      </c>
      <c r="AW53" s="91">
        <f t="shared" si="125"/>
        <v>0</v>
      </c>
      <c r="AX53" s="91">
        <f t="shared" si="126"/>
        <v>0</v>
      </c>
      <c r="AY53" s="91">
        <f t="shared" si="102"/>
        <v>28825</v>
      </c>
    </row>
    <row r="54" spans="1:51" s="106" customFormat="1">
      <c r="A54" s="92" t="s">
        <v>163</v>
      </c>
      <c r="B54" s="92"/>
      <c r="C54" s="92"/>
      <c r="D54" s="92"/>
      <c r="E54" s="92"/>
      <c r="F54" s="136"/>
      <c r="G54" s="136"/>
      <c r="H54" s="136"/>
      <c r="I54" s="92"/>
      <c r="J54" s="93">
        <f>J55+J56</f>
        <v>359372</v>
      </c>
      <c r="K54" s="93">
        <f t="shared" ref="K54:N54" si="145">K55+K56</f>
        <v>0</v>
      </c>
      <c r="L54" s="93">
        <f t="shared" si="145"/>
        <v>0</v>
      </c>
      <c r="M54" s="93">
        <f t="shared" si="145"/>
        <v>0</v>
      </c>
      <c r="N54" s="93">
        <f t="shared" si="145"/>
        <v>0</v>
      </c>
      <c r="O54" s="90">
        <f>SUM(J54:N54)</f>
        <v>359372</v>
      </c>
      <c r="P54" s="93">
        <f>P55+P56</f>
        <v>747106</v>
      </c>
      <c r="Q54" s="93">
        <f t="shared" ref="Q54:T54" si="146">Q55+Q56</f>
        <v>0</v>
      </c>
      <c r="R54" s="93">
        <f t="shared" si="146"/>
        <v>0</v>
      </c>
      <c r="S54" s="93">
        <f t="shared" si="146"/>
        <v>0</v>
      </c>
      <c r="T54" s="93">
        <f t="shared" si="146"/>
        <v>0</v>
      </c>
      <c r="U54" s="90">
        <f>SUM(P54:T54)</f>
        <v>747106</v>
      </c>
      <c r="V54" s="93">
        <f>V55+V56</f>
        <v>441237</v>
      </c>
      <c r="W54" s="93">
        <f t="shared" ref="W54" si="147">W55+W56</f>
        <v>0</v>
      </c>
      <c r="X54" s="93">
        <f t="shared" ref="X54" si="148">X55+X56</f>
        <v>0</v>
      </c>
      <c r="Y54" s="93">
        <f t="shared" ref="Y54" si="149">Y55+Y56</f>
        <v>0</v>
      </c>
      <c r="Z54" s="93">
        <f t="shared" ref="Z54" si="150">Z55+Z56</f>
        <v>0</v>
      </c>
      <c r="AA54" s="90">
        <f>SUM(V54:Z54)</f>
        <v>441237</v>
      </c>
      <c r="AB54" s="93">
        <f t="shared" ref="AB54:AR54" si="151">AB55+AB56</f>
        <v>569048</v>
      </c>
      <c r="AC54" s="93">
        <f t="shared" si="151"/>
        <v>0</v>
      </c>
      <c r="AD54" s="93">
        <f t="shared" si="151"/>
        <v>0</v>
      </c>
      <c r="AE54" s="93">
        <f t="shared" si="151"/>
        <v>0</v>
      </c>
      <c r="AF54" s="93">
        <f t="shared" si="151"/>
        <v>0</v>
      </c>
      <c r="AG54" s="90">
        <f>SUM(AB54:AF54)</f>
        <v>569048</v>
      </c>
      <c r="AH54" s="93">
        <f t="shared" si="151"/>
        <v>2116763</v>
      </c>
      <c r="AI54" s="93">
        <f t="shared" si="151"/>
        <v>0</v>
      </c>
      <c r="AJ54" s="93">
        <f t="shared" si="151"/>
        <v>0</v>
      </c>
      <c r="AK54" s="93">
        <f t="shared" si="151"/>
        <v>0</v>
      </c>
      <c r="AL54" s="93">
        <f t="shared" si="151"/>
        <v>0</v>
      </c>
      <c r="AM54" s="90">
        <f>SUM(AH54:AL54)</f>
        <v>2116763</v>
      </c>
      <c r="AN54" s="93">
        <f t="shared" si="151"/>
        <v>0</v>
      </c>
      <c r="AO54" s="93">
        <f t="shared" si="151"/>
        <v>0</v>
      </c>
      <c r="AP54" s="93">
        <f t="shared" si="151"/>
        <v>0</v>
      </c>
      <c r="AQ54" s="93">
        <f t="shared" si="151"/>
        <v>0</v>
      </c>
      <c r="AR54" s="93">
        <f t="shared" si="151"/>
        <v>0</v>
      </c>
      <c r="AS54" s="90">
        <f>SUM(AN54:AR54)</f>
        <v>0</v>
      </c>
      <c r="AT54" s="93">
        <f>AT55+AT56</f>
        <v>2116763</v>
      </c>
      <c r="AU54" s="93">
        <f>AU55+AU56</f>
        <v>0</v>
      </c>
      <c r="AV54" s="93">
        <f>AV55+AV56</f>
        <v>0</v>
      </c>
      <c r="AW54" s="93">
        <f>AW55+AW56</f>
        <v>0</v>
      </c>
      <c r="AX54" s="93">
        <f>AX55+AX56</f>
        <v>0</v>
      </c>
      <c r="AY54" s="91">
        <f t="shared" si="102"/>
        <v>2116763</v>
      </c>
    </row>
    <row r="55" spans="1:51" ht="76.5">
      <c r="A55" s="85" t="s">
        <v>103</v>
      </c>
      <c r="B55" s="85" t="s">
        <v>104</v>
      </c>
      <c r="C55" s="85" t="s">
        <v>132</v>
      </c>
      <c r="D55" s="85" t="s">
        <v>71</v>
      </c>
      <c r="E55" s="85"/>
      <c r="F55" s="135">
        <v>4</v>
      </c>
      <c r="G55" s="135">
        <v>16</v>
      </c>
      <c r="H55" s="135" t="s">
        <v>919</v>
      </c>
      <c r="I55" s="85"/>
      <c r="J55" s="91">
        <v>332000</v>
      </c>
      <c r="K55" s="91">
        <v>0</v>
      </c>
      <c r="L55" s="91">
        <v>0</v>
      </c>
      <c r="M55" s="91">
        <v>0</v>
      </c>
      <c r="N55" s="91">
        <v>0</v>
      </c>
      <c r="O55" s="90">
        <f>SUM(J55:N55)</f>
        <v>332000</v>
      </c>
      <c r="P55" s="91">
        <v>718121</v>
      </c>
      <c r="Q55" s="91">
        <v>0</v>
      </c>
      <c r="R55" s="91">
        <v>0</v>
      </c>
      <c r="S55" s="91">
        <v>0</v>
      </c>
      <c r="T55" s="91">
        <v>0</v>
      </c>
      <c r="U55" s="90">
        <f>SUM(P55:T55)</f>
        <v>718121</v>
      </c>
      <c r="V55" s="91">
        <v>427100</v>
      </c>
      <c r="W55" s="91">
        <v>0</v>
      </c>
      <c r="X55" s="91">
        <v>0</v>
      </c>
      <c r="Y55" s="91">
        <v>0</v>
      </c>
      <c r="Z55" s="91">
        <v>0</v>
      </c>
      <c r="AA55" s="90">
        <f t="shared" ref="AA55:AA56" si="152">SUM(V55:Z55)</f>
        <v>427100</v>
      </c>
      <c r="AB55" s="91">
        <v>550000</v>
      </c>
      <c r="AC55" s="91">
        <v>0</v>
      </c>
      <c r="AD55" s="91">
        <v>0</v>
      </c>
      <c r="AE55" s="91">
        <v>0</v>
      </c>
      <c r="AF55" s="91">
        <v>0</v>
      </c>
      <c r="AG55" s="90">
        <f t="shared" ref="AG55:AG56" si="153">SUM(AB55:AF55)</f>
        <v>550000</v>
      </c>
      <c r="AH55" s="91">
        <f>J55+V55+P55+AB55</f>
        <v>2027221</v>
      </c>
      <c r="AI55" s="91">
        <f t="shared" ref="AI55:AL56" si="154">K55+W55+Q55+AC55</f>
        <v>0</v>
      </c>
      <c r="AJ55" s="91">
        <f t="shared" si="154"/>
        <v>0</v>
      </c>
      <c r="AK55" s="91">
        <f t="shared" si="154"/>
        <v>0</v>
      </c>
      <c r="AL55" s="91">
        <f t="shared" si="154"/>
        <v>0</v>
      </c>
      <c r="AM55" s="90">
        <f t="shared" ref="AM55:AM56" si="155">SUM(AH55:AL55)</f>
        <v>2027221</v>
      </c>
      <c r="AN55" s="91">
        <v>0</v>
      </c>
      <c r="AO55" s="91">
        <v>0</v>
      </c>
      <c r="AP55" s="91">
        <v>0</v>
      </c>
      <c r="AQ55" s="91">
        <v>0</v>
      </c>
      <c r="AR55" s="91">
        <v>0</v>
      </c>
      <c r="AS55" s="90">
        <f t="shared" ref="AS55:AS56" si="156">SUM(AN55:AR55)</f>
        <v>0</v>
      </c>
      <c r="AT55" s="91">
        <f>AN55+AH55</f>
        <v>2027221</v>
      </c>
      <c r="AU55" s="91">
        <f>AO55+AI55</f>
        <v>0</v>
      </c>
      <c r="AV55" s="91">
        <f t="shared" ref="AV55:AX56" si="157">AP55+AJ55</f>
        <v>0</v>
      </c>
      <c r="AW55" s="91">
        <f t="shared" si="157"/>
        <v>0</v>
      </c>
      <c r="AX55" s="91">
        <f t="shared" si="157"/>
        <v>0</v>
      </c>
      <c r="AY55" s="91">
        <f t="shared" si="102"/>
        <v>2027221</v>
      </c>
    </row>
    <row r="56" spans="1:51" ht="63.75">
      <c r="A56" s="85" t="s">
        <v>845</v>
      </c>
      <c r="B56" s="85" t="s">
        <v>613</v>
      </c>
      <c r="C56" s="85" t="s">
        <v>643</v>
      </c>
      <c r="D56" s="85" t="s">
        <v>82</v>
      </c>
      <c r="E56" s="85" t="s">
        <v>658</v>
      </c>
      <c r="F56" s="135">
        <v>4</v>
      </c>
      <c r="G56" s="135" t="s">
        <v>160</v>
      </c>
      <c r="H56" s="135" t="s">
        <v>615</v>
      </c>
      <c r="I56" s="85"/>
      <c r="J56" s="91">
        <v>27372</v>
      </c>
      <c r="K56" s="91">
        <v>0</v>
      </c>
      <c r="L56" s="91">
        <v>0</v>
      </c>
      <c r="M56" s="91">
        <v>0</v>
      </c>
      <c r="N56" s="91">
        <v>0</v>
      </c>
      <c r="O56" s="90">
        <f>SUM(J56:N56)</f>
        <v>27372</v>
      </c>
      <c r="P56" s="91">
        <v>28985</v>
      </c>
      <c r="Q56" s="91">
        <v>0</v>
      </c>
      <c r="R56" s="91">
        <v>0</v>
      </c>
      <c r="S56" s="91">
        <v>0</v>
      </c>
      <c r="T56" s="91">
        <v>0</v>
      </c>
      <c r="U56" s="90">
        <f>SUM(P56:T56)</f>
        <v>28985</v>
      </c>
      <c r="V56" s="91">
        <v>14137</v>
      </c>
      <c r="W56" s="91">
        <v>0</v>
      </c>
      <c r="X56" s="91">
        <v>0</v>
      </c>
      <c r="Y56" s="91">
        <v>0</v>
      </c>
      <c r="Z56" s="91">
        <v>0</v>
      </c>
      <c r="AA56" s="90">
        <f t="shared" si="152"/>
        <v>14137</v>
      </c>
      <c r="AB56" s="91">
        <v>19048</v>
      </c>
      <c r="AC56" s="91">
        <v>0</v>
      </c>
      <c r="AD56" s="91">
        <v>0</v>
      </c>
      <c r="AE56" s="91">
        <v>0</v>
      </c>
      <c r="AF56" s="91">
        <v>0</v>
      </c>
      <c r="AG56" s="90">
        <f t="shared" si="153"/>
        <v>19048</v>
      </c>
      <c r="AH56" s="91">
        <f>J56+V56+P56+AB56</f>
        <v>89542</v>
      </c>
      <c r="AI56" s="91">
        <f t="shared" si="154"/>
        <v>0</v>
      </c>
      <c r="AJ56" s="91">
        <f t="shared" si="154"/>
        <v>0</v>
      </c>
      <c r="AK56" s="91">
        <f t="shared" si="154"/>
        <v>0</v>
      </c>
      <c r="AL56" s="91">
        <f t="shared" si="154"/>
        <v>0</v>
      </c>
      <c r="AM56" s="90">
        <f t="shared" si="155"/>
        <v>89542</v>
      </c>
      <c r="AN56" s="91"/>
      <c r="AO56" s="91"/>
      <c r="AP56" s="91"/>
      <c r="AQ56" s="91"/>
      <c r="AR56" s="91"/>
      <c r="AS56" s="90">
        <f t="shared" si="156"/>
        <v>0</v>
      </c>
      <c r="AT56" s="91">
        <f>AN56+AH56</f>
        <v>89542</v>
      </c>
      <c r="AU56" s="91">
        <f>AO56+AI56</f>
        <v>0</v>
      </c>
      <c r="AV56" s="91">
        <f t="shared" si="157"/>
        <v>0</v>
      </c>
      <c r="AW56" s="91">
        <f t="shared" si="157"/>
        <v>0</v>
      </c>
      <c r="AX56" s="91">
        <f t="shared" si="157"/>
        <v>0</v>
      </c>
      <c r="AY56" s="91">
        <f t="shared" si="102"/>
        <v>89542</v>
      </c>
    </row>
    <row r="57" spans="1:51" s="109" customFormat="1">
      <c r="A57" s="85" t="s">
        <v>164</v>
      </c>
      <c r="B57" s="85"/>
      <c r="C57" s="85"/>
      <c r="D57" s="85"/>
      <c r="E57" s="85"/>
      <c r="F57" s="135"/>
      <c r="G57" s="135"/>
      <c r="H57" s="135"/>
      <c r="I57" s="92"/>
      <c r="J57" s="91">
        <f>J58+J59+J60+J61+J62+J63+J64+J65+J66+J67+J68+J69+J70+J71+J72+J73+J74+J75+J76+J77+J78+J79+J80+J81+J82+J83+J84+J85+J86+J87+J88+J89+J90+J91+J92+J94+J95+J96+J97+J98+J99+J100+J101+J102+J103+J104+J105+J106+J107+J108+J109+J110+J112+J113+J114+J115+J116+J117+J118+J119+J120+J121+J122++J123+J124+J125+J126+J127+J128+J129+J130+J131+J132++J133+J134+J135+J136+J137+J138+J139+J140+J141+J142+J143+J144</f>
        <v>0</v>
      </c>
      <c r="K57" s="91">
        <f t="shared" ref="K57:AY57" si="158">K58+K59+K60+K61+K62+K63+K64+K65+K66+K67+K68+K69+K70+K71+K72+K73+K74+K75+K76+K77+K78+K79+K80+K81+K82+K83+K84+K85+K86+K87+K88+K89+K90+K91+K92+K94+K95+K96+K97+K98+K99+K100+K101+K102+K103+K104+K105+K106+K107+K108+K109+K110+K112+K113+K114+K115+K116+K117+K118+K119+K120+K121+K122++K123+K124+K125+K126+K127+K128+K129+K130+K131+K132++K133+K134+K135+K136+K137+K138+K139+K140+K141+K142+K143+K144</f>
        <v>0</v>
      </c>
      <c r="L57" s="91">
        <f t="shared" si="158"/>
        <v>0</v>
      </c>
      <c r="M57" s="91">
        <f t="shared" si="158"/>
        <v>0</v>
      </c>
      <c r="N57" s="91">
        <f t="shared" si="158"/>
        <v>0</v>
      </c>
      <c r="O57" s="91">
        <f t="shared" si="158"/>
        <v>0</v>
      </c>
      <c r="P57" s="91">
        <f t="shared" si="158"/>
        <v>0</v>
      </c>
      <c r="Q57" s="91">
        <f t="shared" si="158"/>
        <v>0</v>
      </c>
      <c r="R57" s="91">
        <f t="shared" si="158"/>
        <v>0</v>
      </c>
      <c r="S57" s="91">
        <f t="shared" si="158"/>
        <v>0</v>
      </c>
      <c r="T57" s="91">
        <f t="shared" si="158"/>
        <v>0</v>
      </c>
      <c r="U57" s="91">
        <f t="shared" si="158"/>
        <v>0</v>
      </c>
      <c r="V57" s="91">
        <f t="shared" si="158"/>
        <v>0</v>
      </c>
      <c r="W57" s="91">
        <f t="shared" si="158"/>
        <v>0</v>
      </c>
      <c r="X57" s="91">
        <f t="shared" si="158"/>
        <v>0</v>
      </c>
      <c r="Y57" s="91">
        <f t="shared" si="158"/>
        <v>0</v>
      </c>
      <c r="Z57" s="91">
        <f t="shared" si="158"/>
        <v>0</v>
      </c>
      <c r="AA57" s="91">
        <f t="shared" si="158"/>
        <v>0</v>
      </c>
      <c r="AB57" s="91">
        <f t="shared" si="158"/>
        <v>0</v>
      </c>
      <c r="AC57" s="91">
        <f t="shared" si="158"/>
        <v>0</v>
      </c>
      <c r="AD57" s="91">
        <f t="shared" si="158"/>
        <v>0</v>
      </c>
      <c r="AE57" s="91">
        <f t="shared" si="158"/>
        <v>0</v>
      </c>
      <c r="AF57" s="91">
        <f t="shared" si="158"/>
        <v>0</v>
      </c>
      <c r="AG57" s="91">
        <f t="shared" si="158"/>
        <v>0</v>
      </c>
      <c r="AH57" s="91">
        <f t="shared" si="158"/>
        <v>0</v>
      </c>
      <c r="AI57" s="91">
        <f t="shared" si="158"/>
        <v>0</v>
      </c>
      <c r="AJ57" s="91">
        <f t="shared" si="158"/>
        <v>0</v>
      </c>
      <c r="AK57" s="91">
        <f t="shared" si="158"/>
        <v>0</v>
      </c>
      <c r="AL57" s="91">
        <f t="shared" si="158"/>
        <v>0</v>
      </c>
      <c r="AM57" s="91">
        <f t="shared" si="158"/>
        <v>0</v>
      </c>
      <c r="AN57" s="91">
        <f t="shared" si="158"/>
        <v>0</v>
      </c>
      <c r="AO57" s="91">
        <f t="shared" si="158"/>
        <v>0</v>
      </c>
      <c r="AP57" s="91">
        <f t="shared" si="158"/>
        <v>0</v>
      </c>
      <c r="AQ57" s="91">
        <f t="shared" si="158"/>
        <v>0</v>
      </c>
      <c r="AR57" s="91">
        <f t="shared" si="158"/>
        <v>0</v>
      </c>
      <c r="AS57" s="91">
        <f t="shared" si="158"/>
        <v>0</v>
      </c>
      <c r="AT57" s="91">
        <f t="shared" si="158"/>
        <v>0</v>
      </c>
      <c r="AU57" s="91">
        <f t="shared" si="158"/>
        <v>0</v>
      </c>
      <c r="AV57" s="91">
        <f t="shared" si="158"/>
        <v>0</v>
      </c>
      <c r="AW57" s="91">
        <f t="shared" si="158"/>
        <v>0</v>
      </c>
      <c r="AX57" s="91">
        <f t="shared" si="158"/>
        <v>0</v>
      </c>
      <c r="AY57" s="91">
        <f t="shared" si="158"/>
        <v>0</v>
      </c>
    </row>
    <row r="58" spans="1:51" ht="76.5">
      <c r="A58" s="85" t="s">
        <v>103</v>
      </c>
      <c r="B58" s="85" t="s">
        <v>104</v>
      </c>
      <c r="C58" s="85" t="s">
        <v>132</v>
      </c>
      <c r="D58" s="85" t="s">
        <v>71</v>
      </c>
      <c r="E58" s="85"/>
      <c r="F58" s="135">
        <v>4</v>
      </c>
      <c r="G58" s="135">
        <v>16</v>
      </c>
      <c r="H58" s="135" t="s">
        <v>919</v>
      </c>
      <c r="I58" s="85"/>
      <c r="J58" s="91">
        <v>0</v>
      </c>
      <c r="K58" s="91">
        <v>0</v>
      </c>
      <c r="L58" s="91">
        <v>0</v>
      </c>
      <c r="M58" s="91">
        <v>0</v>
      </c>
      <c r="N58" s="91">
        <v>0</v>
      </c>
      <c r="O58" s="91">
        <f>SUM(J58:N58)</f>
        <v>0</v>
      </c>
      <c r="P58" s="91">
        <v>0</v>
      </c>
      <c r="Q58" s="91">
        <v>0</v>
      </c>
      <c r="R58" s="91">
        <v>0</v>
      </c>
      <c r="S58" s="91">
        <v>0</v>
      </c>
      <c r="T58" s="91">
        <v>0</v>
      </c>
      <c r="U58" s="91">
        <f>SUM(P58:T58)</f>
        <v>0</v>
      </c>
      <c r="V58" s="91">
        <v>0</v>
      </c>
      <c r="W58" s="91">
        <v>0</v>
      </c>
      <c r="X58" s="91">
        <v>0</v>
      </c>
      <c r="Y58" s="91">
        <v>0</v>
      </c>
      <c r="Z58" s="91">
        <v>0</v>
      </c>
      <c r="AA58" s="91">
        <f>SUM(V58:Z58)</f>
        <v>0</v>
      </c>
      <c r="AB58" s="91">
        <v>0</v>
      </c>
      <c r="AC58" s="91">
        <v>0</v>
      </c>
      <c r="AD58" s="91">
        <v>0</v>
      </c>
      <c r="AE58" s="91">
        <v>0</v>
      </c>
      <c r="AF58" s="91">
        <v>0</v>
      </c>
      <c r="AG58" s="91">
        <f>SUM(AB58:AF58)</f>
        <v>0</v>
      </c>
      <c r="AH58" s="91">
        <f>J58+V58+P58+AB58</f>
        <v>0</v>
      </c>
      <c r="AI58" s="91">
        <f t="shared" ref="AI58" si="159">K58+W58+Q58+AC58</f>
        <v>0</v>
      </c>
      <c r="AJ58" s="91">
        <f t="shared" ref="AJ58" si="160">L58+X58+R58+AD58</f>
        <v>0</v>
      </c>
      <c r="AK58" s="91">
        <f t="shared" ref="AK58" si="161">M58+Y58+S58+AE58</f>
        <v>0</v>
      </c>
      <c r="AL58" s="91">
        <f t="shared" ref="AL58" si="162">N58+Z58+T58+AF58</f>
        <v>0</v>
      </c>
      <c r="AM58" s="90">
        <f t="shared" ref="AM58" si="163">SUM(AH58:AL58)</f>
        <v>0</v>
      </c>
      <c r="AN58" s="91"/>
      <c r="AO58" s="91"/>
      <c r="AP58" s="91"/>
      <c r="AQ58" s="91"/>
      <c r="AR58" s="91"/>
      <c r="AS58" s="91"/>
      <c r="AT58" s="91">
        <f>AH58+AN58</f>
        <v>0</v>
      </c>
      <c r="AU58" s="91">
        <f t="shared" ref="AU58:AX58" si="164">AI58+AO58</f>
        <v>0</v>
      </c>
      <c r="AV58" s="91">
        <f t="shared" si="164"/>
        <v>0</v>
      </c>
      <c r="AW58" s="91">
        <f t="shared" si="164"/>
        <v>0</v>
      </c>
      <c r="AX58" s="91">
        <f t="shared" si="164"/>
        <v>0</v>
      </c>
      <c r="AY58" s="91">
        <f>SUM(AT58:AX58)</f>
        <v>0</v>
      </c>
    </row>
    <row r="59" spans="1:51" ht="63.75">
      <c r="A59" s="85" t="s">
        <v>541</v>
      </c>
      <c r="B59" s="85" t="s">
        <v>242</v>
      </c>
      <c r="C59" s="85" t="s">
        <v>407</v>
      </c>
      <c r="D59" s="85" t="s">
        <v>111</v>
      </c>
      <c r="E59" s="85" t="s">
        <v>408</v>
      </c>
      <c r="F59" s="135">
        <v>4</v>
      </c>
      <c r="G59" s="135" t="s">
        <v>146</v>
      </c>
      <c r="H59" s="135" t="s">
        <v>244</v>
      </c>
      <c r="I59" s="85"/>
      <c r="J59" s="91">
        <v>0</v>
      </c>
      <c r="K59" s="91">
        <v>0</v>
      </c>
      <c r="L59" s="91">
        <v>0</v>
      </c>
      <c r="M59" s="91">
        <v>0</v>
      </c>
      <c r="N59" s="91">
        <v>0</v>
      </c>
      <c r="O59" s="91">
        <f t="shared" ref="O59:O122" si="165">SUM(J59:N59)</f>
        <v>0</v>
      </c>
      <c r="P59" s="91">
        <v>0</v>
      </c>
      <c r="Q59" s="91">
        <v>0</v>
      </c>
      <c r="R59" s="91">
        <v>0</v>
      </c>
      <c r="S59" s="91">
        <v>0</v>
      </c>
      <c r="T59" s="91">
        <v>0</v>
      </c>
      <c r="U59" s="91">
        <f t="shared" ref="U59:U122" si="166">SUM(P59:T59)</f>
        <v>0</v>
      </c>
      <c r="V59" s="91">
        <v>0</v>
      </c>
      <c r="W59" s="91">
        <v>0</v>
      </c>
      <c r="X59" s="91">
        <v>0</v>
      </c>
      <c r="Y59" s="91">
        <v>0</v>
      </c>
      <c r="Z59" s="91">
        <v>0</v>
      </c>
      <c r="AA59" s="91">
        <f t="shared" ref="AA59:AA122" si="167">SUM(V59:Z59)</f>
        <v>0</v>
      </c>
      <c r="AB59" s="91">
        <v>0</v>
      </c>
      <c r="AC59" s="91">
        <v>0</v>
      </c>
      <c r="AD59" s="91">
        <v>0</v>
      </c>
      <c r="AE59" s="91">
        <v>0</v>
      </c>
      <c r="AF59" s="91">
        <v>0</v>
      </c>
      <c r="AG59" s="91">
        <f t="shared" ref="AG59:AG122" si="168">SUM(AB59:AF59)</f>
        <v>0</v>
      </c>
      <c r="AH59" s="91">
        <f t="shared" ref="AH59:AH122" si="169">J59+V59+P59+AB59</f>
        <v>0</v>
      </c>
      <c r="AI59" s="91">
        <f t="shared" ref="AI59:AI122" si="170">K59+W59+Q59+AC59</f>
        <v>0</v>
      </c>
      <c r="AJ59" s="91">
        <f t="shared" ref="AJ59:AJ122" si="171">L59+X59+R59+AD59</f>
        <v>0</v>
      </c>
      <c r="AK59" s="91">
        <f t="shared" ref="AK59:AK122" si="172">M59+Y59+S59+AE59</f>
        <v>0</v>
      </c>
      <c r="AL59" s="91">
        <f t="shared" ref="AL59:AL122" si="173">N59+Z59+T59+AF59</f>
        <v>0</v>
      </c>
      <c r="AM59" s="90">
        <f t="shared" ref="AM59:AM122" si="174">SUM(AH59:AL59)</f>
        <v>0</v>
      </c>
      <c r="AN59" s="91"/>
      <c r="AO59" s="91"/>
      <c r="AP59" s="91"/>
      <c r="AQ59" s="91"/>
      <c r="AR59" s="91"/>
      <c r="AS59" s="91"/>
      <c r="AT59" s="91">
        <f t="shared" ref="AT59:AT122" si="175">AH59+AN59</f>
        <v>0</v>
      </c>
      <c r="AU59" s="91">
        <f t="shared" ref="AU59:AU122" si="176">AI59+AO59</f>
        <v>0</v>
      </c>
      <c r="AV59" s="91">
        <f t="shared" ref="AV59:AV122" si="177">AJ59+AP59</f>
        <v>0</v>
      </c>
      <c r="AW59" s="91">
        <f t="shared" ref="AW59:AW122" si="178">AK59+AQ59</f>
        <v>0</v>
      </c>
      <c r="AX59" s="91">
        <f t="shared" ref="AX59:AX122" si="179">AL59+AR59</f>
        <v>0</v>
      </c>
      <c r="AY59" s="91">
        <f t="shared" ref="AY59:AY122" si="180">SUM(AT59:AX59)</f>
        <v>0</v>
      </c>
    </row>
    <row r="60" spans="1:51" ht="89.25">
      <c r="A60" s="85" t="s">
        <v>542</v>
      </c>
      <c r="B60" s="85" t="s">
        <v>242</v>
      </c>
      <c r="C60" s="85" t="s">
        <v>409</v>
      </c>
      <c r="D60" s="85" t="s">
        <v>111</v>
      </c>
      <c r="E60" s="85" t="s">
        <v>410</v>
      </c>
      <c r="F60" s="135">
        <v>4</v>
      </c>
      <c r="G60" s="135" t="s">
        <v>146</v>
      </c>
      <c r="H60" s="135" t="s">
        <v>244</v>
      </c>
      <c r="I60" s="85"/>
      <c r="J60" s="91">
        <v>0</v>
      </c>
      <c r="K60" s="91">
        <v>0</v>
      </c>
      <c r="L60" s="91">
        <v>0</v>
      </c>
      <c r="M60" s="91">
        <v>0</v>
      </c>
      <c r="N60" s="91">
        <v>0</v>
      </c>
      <c r="O60" s="91">
        <f t="shared" si="165"/>
        <v>0</v>
      </c>
      <c r="P60" s="91">
        <v>0</v>
      </c>
      <c r="Q60" s="91">
        <v>0</v>
      </c>
      <c r="R60" s="91">
        <v>0</v>
      </c>
      <c r="S60" s="91">
        <v>0</v>
      </c>
      <c r="T60" s="91">
        <v>0</v>
      </c>
      <c r="U60" s="91">
        <f t="shared" si="166"/>
        <v>0</v>
      </c>
      <c r="V60" s="91">
        <v>0</v>
      </c>
      <c r="W60" s="91">
        <v>0</v>
      </c>
      <c r="X60" s="91">
        <v>0</v>
      </c>
      <c r="Y60" s="91">
        <v>0</v>
      </c>
      <c r="Z60" s="91">
        <v>0</v>
      </c>
      <c r="AA60" s="91">
        <f t="shared" si="167"/>
        <v>0</v>
      </c>
      <c r="AB60" s="91">
        <v>0</v>
      </c>
      <c r="AC60" s="91">
        <v>0</v>
      </c>
      <c r="AD60" s="91">
        <v>0</v>
      </c>
      <c r="AE60" s="91">
        <v>0</v>
      </c>
      <c r="AF60" s="91">
        <v>0</v>
      </c>
      <c r="AG60" s="91">
        <f t="shared" si="168"/>
        <v>0</v>
      </c>
      <c r="AH60" s="91">
        <f t="shared" si="169"/>
        <v>0</v>
      </c>
      <c r="AI60" s="91">
        <f t="shared" si="170"/>
        <v>0</v>
      </c>
      <c r="AJ60" s="91">
        <f t="shared" si="171"/>
        <v>0</v>
      </c>
      <c r="AK60" s="91">
        <f t="shared" si="172"/>
        <v>0</v>
      </c>
      <c r="AL60" s="91">
        <f t="shared" si="173"/>
        <v>0</v>
      </c>
      <c r="AM60" s="91">
        <f t="shared" si="174"/>
        <v>0</v>
      </c>
      <c r="AN60" s="91"/>
      <c r="AO60" s="91"/>
      <c r="AP60" s="91"/>
      <c r="AQ60" s="91"/>
      <c r="AR60" s="91"/>
      <c r="AS60" s="91"/>
      <c r="AT60" s="91">
        <f t="shared" si="175"/>
        <v>0</v>
      </c>
      <c r="AU60" s="91">
        <f t="shared" si="176"/>
        <v>0</v>
      </c>
      <c r="AV60" s="91">
        <f t="shared" si="177"/>
        <v>0</v>
      </c>
      <c r="AW60" s="91">
        <f t="shared" si="178"/>
        <v>0</v>
      </c>
      <c r="AX60" s="91">
        <f t="shared" si="179"/>
        <v>0</v>
      </c>
      <c r="AY60" s="91">
        <f t="shared" si="180"/>
        <v>0</v>
      </c>
    </row>
    <row r="61" spans="1:51" ht="65.25" customHeight="1">
      <c r="A61" s="85" t="s">
        <v>543</v>
      </c>
      <c r="B61" s="85" t="s">
        <v>242</v>
      </c>
      <c r="C61" s="85" t="s">
        <v>411</v>
      </c>
      <c r="D61" s="85" t="s">
        <v>111</v>
      </c>
      <c r="E61" s="85" t="s">
        <v>412</v>
      </c>
      <c r="F61" s="135">
        <v>4</v>
      </c>
      <c r="G61" s="135" t="s">
        <v>146</v>
      </c>
      <c r="H61" s="135" t="s">
        <v>244</v>
      </c>
      <c r="I61" s="85"/>
      <c r="J61" s="91">
        <v>0</v>
      </c>
      <c r="K61" s="91">
        <v>0</v>
      </c>
      <c r="L61" s="91">
        <v>0</v>
      </c>
      <c r="M61" s="91">
        <v>0</v>
      </c>
      <c r="N61" s="91">
        <v>0</v>
      </c>
      <c r="O61" s="91">
        <f t="shared" si="165"/>
        <v>0</v>
      </c>
      <c r="P61" s="91">
        <v>0</v>
      </c>
      <c r="Q61" s="91">
        <v>0</v>
      </c>
      <c r="R61" s="91">
        <v>0</v>
      </c>
      <c r="S61" s="91">
        <v>0</v>
      </c>
      <c r="T61" s="91">
        <v>0</v>
      </c>
      <c r="U61" s="91">
        <f t="shared" si="166"/>
        <v>0</v>
      </c>
      <c r="V61" s="91">
        <v>0</v>
      </c>
      <c r="W61" s="91">
        <v>0</v>
      </c>
      <c r="X61" s="91">
        <v>0</v>
      </c>
      <c r="Y61" s="91">
        <v>0</v>
      </c>
      <c r="Z61" s="91">
        <v>0</v>
      </c>
      <c r="AA61" s="91">
        <f t="shared" si="167"/>
        <v>0</v>
      </c>
      <c r="AB61" s="91">
        <v>0</v>
      </c>
      <c r="AC61" s="91">
        <v>0</v>
      </c>
      <c r="AD61" s="91">
        <v>0</v>
      </c>
      <c r="AE61" s="91">
        <v>0</v>
      </c>
      <c r="AF61" s="91">
        <v>0</v>
      </c>
      <c r="AG61" s="91">
        <f t="shared" si="168"/>
        <v>0</v>
      </c>
      <c r="AH61" s="91">
        <f t="shared" si="169"/>
        <v>0</v>
      </c>
      <c r="AI61" s="91">
        <f t="shared" si="170"/>
        <v>0</v>
      </c>
      <c r="AJ61" s="91">
        <f t="shared" si="171"/>
        <v>0</v>
      </c>
      <c r="AK61" s="91">
        <f t="shared" si="172"/>
        <v>0</v>
      </c>
      <c r="AL61" s="91">
        <f t="shared" si="173"/>
        <v>0</v>
      </c>
      <c r="AM61" s="91">
        <f t="shared" si="174"/>
        <v>0</v>
      </c>
      <c r="AN61" s="91"/>
      <c r="AO61" s="91"/>
      <c r="AP61" s="91"/>
      <c r="AQ61" s="91"/>
      <c r="AR61" s="91"/>
      <c r="AS61" s="91"/>
      <c r="AT61" s="91">
        <f t="shared" si="175"/>
        <v>0</v>
      </c>
      <c r="AU61" s="91">
        <f t="shared" si="176"/>
        <v>0</v>
      </c>
      <c r="AV61" s="91">
        <f t="shared" si="177"/>
        <v>0</v>
      </c>
      <c r="AW61" s="91">
        <f t="shared" si="178"/>
        <v>0</v>
      </c>
      <c r="AX61" s="91">
        <f t="shared" si="179"/>
        <v>0</v>
      </c>
      <c r="AY61" s="91">
        <f t="shared" si="180"/>
        <v>0</v>
      </c>
    </row>
    <row r="62" spans="1:51" ht="63.75">
      <c r="A62" s="85" t="s">
        <v>544</v>
      </c>
      <c r="B62" s="85" t="s">
        <v>242</v>
      </c>
      <c r="C62" s="85" t="s">
        <v>413</v>
      </c>
      <c r="D62" s="85" t="s">
        <v>111</v>
      </c>
      <c r="E62" s="85" t="s">
        <v>414</v>
      </c>
      <c r="F62" s="135">
        <v>4</v>
      </c>
      <c r="G62" s="135" t="s">
        <v>146</v>
      </c>
      <c r="H62" s="135" t="s">
        <v>244</v>
      </c>
      <c r="I62" s="85"/>
      <c r="J62" s="91">
        <v>0</v>
      </c>
      <c r="K62" s="91">
        <v>0</v>
      </c>
      <c r="L62" s="91">
        <v>0</v>
      </c>
      <c r="M62" s="91">
        <v>0</v>
      </c>
      <c r="N62" s="91">
        <v>0</v>
      </c>
      <c r="O62" s="91">
        <f t="shared" si="165"/>
        <v>0</v>
      </c>
      <c r="P62" s="91">
        <v>0</v>
      </c>
      <c r="Q62" s="91">
        <v>0</v>
      </c>
      <c r="R62" s="91">
        <v>0</v>
      </c>
      <c r="S62" s="91">
        <v>0</v>
      </c>
      <c r="T62" s="91">
        <v>0</v>
      </c>
      <c r="U62" s="91">
        <f t="shared" si="166"/>
        <v>0</v>
      </c>
      <c r="V62" s="91">
        <v>0</v>
      </c>
      <c r="W62" s="91">
        <v>0</v>
      </c>
      <c r="X62" s="91">
        <v>0</v>
      </c>
      <c r="Y62" s="91">
        <v>0</v>
      </c>
      <c r="Z62" s="91">
        <v>0</v>
      </c>
      <c r="AA62" s="91">
        <f t="shared" si="167"/>
        <v>0</v>
      </c>
      <c r="AB62" s="91">
        <v>0</v>
      </c>
      <c r="AC62" s="91">
        <v>0</v>
      </c>
      <c r="AD62" s="91">
        <v>0</v>
      </c>
      <c r="AE62" s="91">
        <v>0</v>
      </c>
      <c r="AF62" s="91">
        <v>0</v>
      </c>
      <c r="AG62" s="91">
        <f t="shared" si="168"/>
        <v>0</v>
      </c>
      <c r="AH62" s="91">
        <f t="shared" si="169"/>
        <v>0</v>
      </c>
      <c r="AI62" s="91">
        <f t="shared" si="170"/>
        <v>0</v>
      </c>
      <c r="AJ62" s="91">
        <f t="shared" si="171"/>
        <v>0</v>
      </c>
      <c r="AK62" s="91">
        <f t="shared" si="172"/>
        <v>0</v>
      </c>
      <c r="AL62" s="91">
        <f t="shared" si="173"/>
        <v>0</v>
      </c>
      <c r="AM62" s="91">
        <f t="shared" si="174"/>
        <v>0</v>
      </c>
      <c r="AN62" s="91"/>
      <c r="AO62" s="91"/>
      <c r="AP62" s="91"/>
      <c r="AQ62" s="91"/>
      <c r="AR62" s="91"/>
      <c r="AS62" s="91"/>
      <c r="AT62" s="91">
        <f t="shared" si="175"/>
        <v>0</v>
      </c>
      <c r="AU62" s="91">
        <f t="shared" si="176"/>
        <v>0</v>
      </c>
      <c r="AV62" s="91">
        <f t="shared" si="177"/>
        <v>0</v>
      </c>
      <c r="AW62" s="91">
        <f t="shared" si="178"/>
        <v>0</v>
      </c>
      <c r="AX62" s="91">
        <f t="shared" si="179"/>
        <v>0</v>
      </c>
      <c r="AY62" s="91">
        <f t="shared" si="180"/>
        <v>0</v>
      </c>
    </row>
    <row r="63" spans="1:51" ht="63.75">
      <c r="A63" s="85" t="s">
        <v>545</v>
      </c>
      <c r="B63" s="85" t="s">
        <v>242</v>
      </c>
      <c r="C63" s="85" t="s">
        <v>415</v>
      </c>
      <c r="D63" s="85" t="s">
        <v>111</v>
      </c>
      <c r="E63" s="85" t="s">
        <v>416</v>
      </c>
      <c r="F63" s="135">
        <v>4</v>
      </c>
      <c r="G63" s="135" t="s">
        <v>146</v>
      </c>
      <c r="H63" s="135" t="s">
        <v>244</v>
      </c>
      <c r="I63" s="85"/>
      <c r="J63" s="91">
        <v>0</v>
      </c>
      <c r="K63" s="91">
        <v>0</v>
      </c>
      <c r="L63" s="91">
        <v>0</v>
      </c>
      <c r="M63" s="91">
        <v>0</v>
      </c>
      <c r="N63" s="91">
        <v>0</v>
      </c>
      <c r="O63" s="91">
        <f t="shared" si="165"/>
        <v>0</v>
      </c>
      <c r="P63" s="91">
        <v>0</v>
      </c>
      <c r="Q63" s="91">
        <v>0</v>
      </c>
      <c r="R63" s="91">
        <v>0</v>
      </c>
      <c r="S63" s="91">
        <v>0</v>
      </c>
      <c r="T63" s="91">
        <v>0</v>
      </c>
      <c r="U63" s="91">
        <f t="shared" si="166"/>
        <v>0</v>
      </c>
      <c r="V63" s="91">
        <v>0</v>
      </c>
      <c r="W63" s="91">
        <v>0</v>
      </c>
      <c r="X63" s="91">
        <v>0</v>
      </c>
      <c r="Y63" s="91">
        <v>0</v>
      </c>
      <c r="Z63" s="91">
        <v>0</v>
      </c>
      <c r="AA63" s="91">
        <f t="shared" si="167"/>
        <v>0</v>
      </c>
      <c r="AB63" s="91">
        <v>0</v>
      </c>
      <c r="AC63" s="91">
        <v>0</v>
      </c>
      <c r="AD63" s="91">
        <v>0</v>
      </c>
      <c r="AE63" s="91">
        <v>0</v>
      </c>
      <c r="AF63" s="91">
        <v>0</v>
      </c>
      <c r="AG63" s="91">
        <f t="shared" si="168"/>
        <v>0</v>
      </c>
      <c r="AH63" s="91">
        <f t="shared" si="169"/>
        <v>0</v>
      </c>
      <c r="AI63" s="91">
        <f t="shared" si="170"/>
        <v>0</v>
      </c>
      <c r="AJ63" s="91">
        <f t="shared" si="171"/>
        <v>0</v>
      </c>
      <c r="AK63" s="91">
        <f t="shared" si="172"/>
        <v>0</v>
      </c>
      <c r="AL63" s="91">
        <f t="shared" si="173"/>
        <v>0</v>
      </c>
      <c r="AM63" s="91">
        <f t="shared" si="174"/>
        <v>0</v>
      </c>
      <c r="AN63" s="91"/>
      <c r="AO63" s="91"/>
      <c r="AP63" s="91"/>
      <c r="AQ63" s="91"/>
      <c r="AR63" s="91"/>
      <c r="AS63" s="91"/>
      <c r="AT63" s="91">
        <f t="shared" si="175"/>
        <v>0</v>
      </c>
      <c r="AU63" s="91">
        <f t="shared" si="176"/>
        <v>0</v>
      </c>
      <c r="AV63" s="91">
        <f t="shared" si="177"/>
        <v>0</v>
      </c>
      <c r="AW63" s="91">
        <f t="shared" si="178"/>
        <v>0</v>
      </c>
      <c r="AX63" s="91">
        <f t="shared" si="179"/>
        <v>0</v>
      </c>
      <c r="AY63" s="91">
        <f t="shared" si="180"/>
        <v>0</v>
      </c>
    </row>
    <row r="64" spans="1:51" ht="76.5">
      <c r="A64" s="85" t="s">
        <v>546</v>
      </c>
      <c r="B64" s="85" t="s">
        <v>242</v>
      </c>
      <c r="C64" s="85" t="s">
        <v>417</v>
      </c>
      <c r="D64" s="85" t="s">
        <v>111</v>
      </c>
      <c r="E64" s="85" t="s">
        <v>418</v>
      </c>
      <c r="F64" s="135">
        <v>4</v>
      </c>
      <c r="G64" s="135" t="s">
        <v>146</v>
      </c>
      <c r="H64" s="135" t="s">
        <v>244</v>
      </c>
      <c r="I64" s="85"/>
      <c r="J64" s="91">
        <v>0</v>
      </c>
      <c r="K64" s="91">
        <v>0</v>
      </c>
      <c r="L64" s="91">
        <v>0</v>
      </c>
      <c r="M64" s="91">
        <v>0</v>
      </c>
      <c r="N64" s="91">
        <v>0</v>
      </c>
      <c r="O64" s="91">
        <f t="shared" si="165"/>
        <v>0</v>
      </c>
      <c r="P64" s="91">
        <v>0</v>
      </c>
      <c r="Q64" s="91">
        <v>0</v>
      </c>
      <c r="R64" s="91">
        <v>0</v>
      </c>
      <c r="S64" s="91">
        <v>0</v>
      </c>
      <c r="T64" s="91">
        <v>0</v>
      </c>
      <c r="U64" s="91">
        <f t="shared" si="166"/>
        <v>0</v>
      </c>
      <c r="V64" s="91">
        <v>0</v>
      </c>
      <c r="W64" s="91">
        <v>0</v>
      </c>
      <c r="X64" s="91">
        <v>0</v>
      </c>
      <c r="Y64" s="91">
        <v>0</v>
      </c>
      <c r="Z64" s="91">
        <v>0</v>
      </c>
      <c r="AA64" s="91">
        <f>SUM(V64:Z64)</f>
        <v>0</v>
      </c>
      <c r="AB64" s="91">
        <v>0</v>
      </c>
      <c r="AC64" s="91">
        <v>0</v>
      </c>
      <c r="AD64" s="91">
        <v>0</v>
      </c>
      <c r="AE64" s="91">
        <v>0</v>
      </c>
      <c r="AF64" s="91">
        <v>0</v>
      </c>
      <c r="AG64" s="91">
        <f t="shared" si="168"/>
        <v>0</v>
      </c>
      <c r="AH64" s="91">
        <f t="shared" si="169"/>
        <v>0</v>
      </c>
      <c r="AI64" s="91">
        <f t="shared" si="170"/>
        <v>0</v>
      </c>
      <c r="AJ64" s="91">
        <f t="shared" si="171"/>
        <v>0</v>
      </c>
      <c r="AK64" s="91">
        <f t="shared" si="172"/>
        <v>0</v>
      </c>
      <c r="AL64" s="91">
        <f t="shared" si="173"/>
        <v>0</v>
      </c>
      <c r="AM64" s="91">
        <f t="shared" si="174"/>
        <v>0</v>
      </c>
      <c r="AN64" s="91"/>
      <c r="AO64" s="91"/>
      <c r="AP64" s="91"/>
      <c r="AQ64" s="91"/>
      <c r="AR64" s="91"/>
      <c r="AS64" s="91"/>
      <c r="AT64" s="91">
        <f t="shared" si="175"/>
        <v>0</v>
      </c>
      <c r="AU64" s="91">
        <f t="shared" si="176"/>
        <v>0</v>
      </c>
      <c r="AV64" s="91">
        <f t="shared" si="177"/>
        <v>0</v>
      </c>
      <c r="AW64" s="91">
        <f t="shared" si="178"/>
        <v>0</v>
      </c>
      <c r="AX64" s="91">
        <f t="shared" si="179"/>
        <v>0</v>
      </c>
      <c r="AY64" s="91">
        <f t="shared" si="180"/>
        <v>0</v>
      </c>
    </row>
    <row r="65" spans="1:51" ht="63.75">
      <c r="A65" s="85" t="s">
        <v>547</v>
      </c>
      <c r="B65" s="85" t="s">
        <v>242</v>
      </c>
      <c r="C65" s="85" t="s">
        <v>419</v>
      </c>
      <c r="D65" s="85" t="s">
        <v>111</v>
      </c>
      <c r="E65" s="85" t="s">
        <v>420</v>
      </c>
      <c r="F65" s="135">
        <v>4</v>
      </c>
      <c r="G65" s="135" t="s">
        <v>146</v>
      </c>
      <c r="H65" s="135" t="s">
        <v>244</v>
      </c>
      <c r="I65" s="85"/>
      <c r="J65" s="91">
        <v>0</v>
      </c>
      <c r="K65" s="91">
        <v>0</v>
      </c>
      <c r="L65" s="91">
        <v>0</v>
      </c>
      <c r="M65" s="91">
        <v>0</v>
      </c>
      <c r="N65" s="91">
        <v>0</v>
      </c>
      <c r="O65" s="91">
        <f t="shared" si="165"/>
        <v>0</v>
      </c>
      <c r="P65" s="91">
        <v>0</v>
      </c>
      <c r="Q65" s="91">
        <v>0</v>
      </c>
      <c r="R65" s="91">
        <v>0</v>
      </c>
      <c r="S65" s="91">
        <v>0</v>
      </c>
      <c r="T65" s="91">
        <v>0</v>
      </c>
      <c r="U65" s="91">
        <f t="shared" si="166"/>
        <v>0</v>
      </c>
      <c r="V65" s="91">
        <v>0</v>
      </c>
      <c r="W65" s="91">
        <v>0</v>
      </c>
      <c r="X65" s="91">
        <v>0</v>
      </c>
      <c r="Y65" s="91">
        <v>0</v>
      </c>
      <c r="Z65" s="91">
        <v>0</v>
      </c>
      <c r="AA65" s="91">
        <f t="shared" si="167"/>
        <v>0</v>
      </c>
      <c r="AB65" s="91">
        <v>0</v>
      </c>
      <c r="AC65" s="91">
        <v>0</v>
      </c>
      <c r="AD65" s="91">
        <v>0</v>
      </c>
      <c r="AE65" s="91">
        <v>0</v>
      </c>
      <c r="AF65" s="91">
        <v>0</v>
      </c>
      <c r="AG65" s="91">
        <f t="shared" si="168"/>
        <v>0</v>
      </c>
      <c r="AH65" s="91">
        <f t="shared" si="169"/>
        <v>0</v>
      </c>
      <c r="AI65" s="91">
        <f t="shared" si="170"/>
        <v>0</v>
      </c>
      <c r="AJ65" s="91">
        <f t="shared" si="171"/>
        <v>0</v>
      </c>
      <c r="AK65" s="91">
        <f t="shared" si="172"/>
        <v>0</v>
      </c>
      <c r="AL65" s="91">
        <f t="shared" si="173"/>
        <v>0</v>
      </c>
      <c r="AM65" s="91">
        <f t="shared" si="174"/>
        <v>0</v>
      </c>
      <c r="AN65" s="91"/>
      <c r="AO65" s="91"/>
      <c r="AP65" s="91"/>
      <c r="AQ65" s="91"/>
      <c r="AR65" s="91"/>
      <c r="AS65" s="91"/>
      <c r="AT65" s="91">
        <f t="shared" si="175"/>
        <v>0</v>
      </c>
      <c r="AU65" s="91">
        <f t="shared" si="176"/>
        <v>0</v>
      </c>
      <c r="AV65" s="91">
        <f t="shared" si="177"/>
        <v>0</v>
      </c>
      <c r="AW65" s="91">
        <f t="shared" si="178"/>
        <v>0</v>
      </c>
      <c r="AX65" s="91">
        <f t="shared" si="179"/>
        <v>0</v>
      </c>
      <c r="AY65" s="91">
        <f t="shared" si="180"/>
        <v>0</v>
      </c>
    </row>
    <row r="66" spans="1:51" ht="63.75">
      <c r="A66" s="85" t="s">
        <v>548</v>
      </c>
      <c r="B66" s="85" t="s">
        <v>242</v>
      </c>
      <c r="C66" s="85" t="s">
        <v>421</v>
      </c>
      <c r="D66" s="85" t="s">
        <v>111</v>
      </c>
      <c r="E66" s="85" t="s">
        <v>422</v>
      </c>
      <c r="F66" s="135">
        <v>4</v>
      </c>
      <c r="G66" s="135" t="s">
        <v>146</v>
      </c>
      <c r="H66" s="135" t="s">
        <v>244</v>
      </c>
      <c r="I66" s="85"/>
      <c r="J66" s="91">
        <v>0</v>
      </c>
      <c r="K66" s="91">
        <v>0</v>
      </c>
      <c r="L66" s="91">
        <v>0</v>
      </c>
      <c r="M66" s="91">
        <v>0</v>
      </c>
      <c r="N66" s="91">
        <v>0</v>
      </c>
      <c r="O66" s="91">
        <f t="shared" si="165"/>
        <v>0</v>
      </c>
      <c r="P66" s="91">
        <v>0</v>
      </c>
      <c r="Q66" s="91">
        <v>0</v>
      </c>
      <c r="R66" s="91">
        <v>0</v>
      </c>
      <c r="S66" s="91">
        <v>0</v>
      </c>
      <c r="T66" s="91">
        <v>0</v>
      </c>
      <c r="U66" s="91">
        <f t="shared" si="166"/>
        <v>0</v>
      </c>
      <c r="V66" s="91">
        <v>0</v>
      </c>
      <c r="W66" s="91">
        <v>0</v>
      </c>
      <c r="X66" s="91">
        <v>0</v>
      </c>
      <c r="Y66" s="91">
        <v>0</v>
      </c>
      <c r="Z66" s="91">
        <v>0</v>
      </c>
      <c r="AA66" s="91">
        <f t="shared" si="167"/>
        <v>0</v>
      </c>
      <c r="AB66" s="91">
        <v>0</v>
      </c>
      <c r="AC66" s="91">
        <v>0</v>
      </c>
      <c r="AD66" s="91">
        <v>0</v>
      </c>
      <c r="AE66" s="91">
        <v>0</v>
      </c>
      <c r="AF66" s="91">
        <v>0</v>
      </c>
      <c r="AG66" s="91">
        <f t="shared" si="168"/>
        <v>0</v>
      </c>
      <c r="AH66" s="91">
        <f t="shared" si="169"/>
        <v>0</v>
      </c>
      <c r="AI66" s="91">
        <f t="shared" si="170"/>
        <v>0</v>
      </c>
      <c r="AJ66" s="91">
        <f t="shared" si="171"/>
        <v>0</v>
      </c>
      <c r="AK66" s="91">
        <f t="shared" si="172"/>
        <v>0</v>
      </c>
      <c r="AL66" s="91">
        <f t="shared" si="173"/>
        <v>0</v>
      </c>
      <c r="AM66" s="91">
        <f t="shared" si="174"/>
        <v>0</v>
      </c>
      <c r="AN66" s="91"/>
      <c r="AO66" s="91"/>
      <c r="AP66" s="91"/>
      <c r="AQ66" s="91"/>
      <c r="AR66" s="91"/>
      <c r="AS66" s="91"/>
      <c r="AT66" s="91">
        <f t="shared" si="175"/>
        <v>0</v>
      </c>
      <c r="AU66" s="91">
        <f t="shared" si="176"/>
        <v>0</v>
      </c>
      <c r="AV66" s="91">
        <f t="shared" si="177"/>
        <v>0</v>
      </c>
      <c r="AW66" s="91">
        <f t="shared" si="178"/>
        <v>0</v>
      </c>
      <c r="AX66" s="91">
        <f t="shared" si="179"/>
        <v>0</v>
      </c>
      <c r="AY66" s="91">
        <f t="shared" si="180"/>
        <v>0</v>
      </c>
    </row>
    <row r="67" spans="1:51" ht="63.75">
      <c r="A67" s="85" t="s">
        <v>549</v>
      </c>
      <c r="B67" s="85" t="s">
        <v>242</v>
      </c>
      <c r="C67" s="85" t="s">
        <v>423</v>
      </c>
      <c r="D67" s="85" t="s">
        <v>111</v>
      </c>
      <c r="E67" s="85" t="s">
        <v>424</v>
      </c>
      <c r="F67" s="135">
        <v>4</v>
      </c>
      <c r="G67" s="135" t="s">
        <v>146</v>
      </c>
      <c r="H67" s="135" t="s">
        <v>244</v>
      </c>
      <c r="I67" s="85"/>
      <c r="J67" s="91">
        <v>0</v>
      </c>
      <c r="K67" s="91">
        <v>0</v>
      </c>
      <c r="L67" s="91">
        <v>0</v>
      </c>
      <c r="M67" s="91">
        <v>0</v>
      </c>
      <c r="N67" s="91">
        <v>0</v>
      </c>
      <c r="O67" s="91">
        <f t="shared" si="165"/>
        <v>0</v>
      </c>
      <c r="P67" s="91">
        <v>0</v>
      </c>
      <c r="Q67" s="91">
        <v>0</v>
      </c>
      <c r="R67" s="91">
        <v>0</v>
      </c>
      <c r="S67" s="91">
        <v>0</v>
      </c>
      <c r="T67" s="91">
        <v>0</v>
      </c>
      <c r="U67" s="91">
        <f t="shared" si="166"/>
        <v>0</v>
      </c>
      <c r="V67" s="91">
        <v>0</v>
      </c>
      <c r="W67" s="91">
        <v>0</v>
      </c>
      <c r="X67" s="91">
        <v>0</v>
      </c>
      <c r="Y67" s="91">
        <v>0</v>
      </c>
      <c r="Z67" s="91">
        <v>0</v>
      </c>
      <c r="AA67" s="91">
        <f t="shared" si="167"/>
        <v>0</v>
      </c>
      <c r="AB67" s="91">
        <v>0</v>
      </c>
      <c r="AC67" s="91">
        <v>0</v>
      </c>
      <c r="AD67" s="91">
        <v>0</v>
      </c>
      <c r="AE67" s="91">
        <v>0</v>
      </c>
      <c r="AF67" s="91">
        <v>0</v>
      </c>
      <c r="AG67" s="91">
        <f t="shared" si="168"/>
        <v>0</v>
      </c>
      <c r="AH67" s="91">
        <f t="shared" si="169"/>
        <v>0</v>
      </c>
      <c r="AI67" s="91">
        <f t="shared" si="170"/>
        <v>0</v>
      </c>
      <c r="AJ67" s="91">
        <f t="shared" si="171"/>
        <v>0</v>
      </c>
      <c r="AK67" s="91">
        <f t="shared" si="172"/>
        <v>0</v>
      </c>
      <c r="AL67" s="91">
        <f t="shared" si="173"/>
        <v>0</v>
      </c>
      <c r="AM67" s="91">
        <f t="shared" si="174"/>
        <v>0</v>
      </c>
      <c r="AN67" s="91"/>
      <c r="AO67" s="91"/>
      <c r="AP67" s="91"/>
      <c r="AQ67" s="91"/>
      <c r="AR67" s="91"/>
      <c r="AS67" s="91"/>
      <c r="AT67" s="91">
        <f t="shared" si="175"/>
        <v>0</v>
      </c>
      <c r="AU67" s="91">
        <f t="shared" si="176"/>
        <v>0</v>
      </c>
      <c r="AV67" s="91">
        <f t="shared" si="177"/>
        <v>0</v>
      </c>
      <c r="AW67" s="91">
        <f t="shared" si="178"/>
        <v>0</v>
      </c>
      <c r="AX67" s="91">
        <f t="shared" si="179"/>
        <v>0</v>
      </c>
      <c r="AY67" s="91">
        <f t="shared" si="180"/>
        <v>0</v>
      </c>
    </row>
    <row r="68" spans="1:51" ht="63.75">
      <c r="A68" s="85" t="s">
        <v>550</v>
      </c>
      <c r="B68" s="85" t="s">
        <v>242</v>
      </c>
      <c r="C68" s="85" t="s">
        <v>425</v>
      </c>
      <c r="D68" s="85" t="s">
        <v>111</v>
      </c>
      <c r="E68" s="85" t="s">
        <v>426</v>
      </c>
      <c r="F68" s="135">
        <v>4</v>
      </c>
      <c r="G68" s="135" t="s">
        <v>146</v>
      </c>
      <c r="H68" s="135" t="s">
        <v>244</v>
      </c>
      <c r="I68" s="85"/>
      <c r="J68" s="91">
        <v>0</v>
      </c>
      <c r="K68" s="91">
        <v>0</v>
      </c>
      <c r="L68" s="91">
        <v>0</v>
      </c>
      <c r="M68" s="91">
        <v>0</v>
      </c>
      <c r="N68" s="91">
        <v>0</v>
      </c>
      <c r="O68" s="91">
        <f t="shared" si="165"/>
        <v>0</v>
      </c>
      <c r="P68" s="91">
        <v>0</v>
      </c>
      <c r="Q68" s="91">
        <v>0</v>
      </c>
      <c r="R68" s="91">
        <v>0</v>
      </c>
      <c r="S68" s="91">
        <v>0</v>
      </c>
      <c r="T68" s="91">
        <v>0</v>
      </c>
      <c r="U68" s="91">
        <f t="shared" si="166"/>
        <v>0</v>
      </c>
      <c r="V68" s="91">
        <v>0</v>
      </c>
      <c r="W68" s="91">
        <v>0</v>
      </c>
      <c r="X68" s="91">
        <v>0</v>
      </c>
      <c r="Y68" s="91">
        <v>0</v>
      </c>
      <c r="Z68" s="91">
        <v>0</v>
      </c>
      <c r="AA68" s="91">
        <f t="shared" si="167"/>
        <v>0</v>
      </c>
      <c r="AB68" s="91">
        <v>0</v>
      </c>
      <c r="AC68" s="91">
        <v>0</v>
      </c>
      <c r="AD68" s="91">
        <v>0</v>
      </c>
      <c r="AE68" s="91">
        <v>0</v>
      </c>
      <c r="AF68" s="91">
        <v>0</v>
      </c>
      <c r="AG68" s="91">
        <f t="shared" si="168"/>
        <v>0</v>
      </c>
      <c r="AH68" s="91">
        <f t="shared" si="169"/>
        <v>0</v>
      </c>
      <c r="AI68" s="91">
        <f t="shared" si="170"/>
        <v>0</v>
      </c>
      <c r="AJ68" s="91">
        <f t="shared" si="171"/>
        <v>0</v>
      </c>
      <c r="AK68" s="91">
        <f t="shared" si="172"/>
        <v>0</v>
      </c>
      <c r="AL68" s="91">
        <f t="shared" si="173"/>
        <v>0</v>
      </c>
      <c r="AM68" s="91">
        <f t="shared" si="174"/>
        <v>0</v>
      </c>
      <c r="AN68" s="91"/>
      <c r="AO68" s="91"/>
      <c r="AP68" s="91"/>
      <c r="AQ68" s="91"/>
      <c r="AR68" s="91"/>
      <c r="AS68" s="91"/>
      <c r="AT68" s="91">
        <f t="shared" si="175"/>
        <v>0</v>
      </c>
      <c r="AU68" s="91">
        <f t="shared" si="176"/>
        <v>0</v>
      </c>
      <c r="AV68" s="91">
        <f t="shared" si="177"/>
        <v>0</v>
      </c>
      <c r="AW68" s="91">
        <f t="shared" si="178"/>
        <v>0</v>
      </c>
      <c r="AX68" s="91">
        <f t="shared" si="179"/>
        <v>0</v>
      </c>
      <c r="AY68" s="91">
        <f t="shared" si="180"/>
        <v>0</v>
      </c>
    </row>
    <row r="69" spans="1:51" ht="63.75">
      <c r="A69" s="85" t="s">
        <v>551</v>
      </c>
      <c r="B69" s="85" t="s">
        <v>242</v>
      </c>
      <c r="C69" s="85" t="s">
        <v>427</v>
      </c>
      <c r="D69" s="85" t="s">
        <v>111</v>
      </c>
      <c r="E69" s="85" t="s">
        <v>428</v>
      </c>
      <c r="F69" s="135">
        <v>4</v>
      </c>
      <c r="G69" s="135" t="s">
        <v>146</v>
      </c>
      <c r="H69" s="135" t="s">
        <v>244</v>
      </c>
      <c r="I69" s="85"/>
      <c r="J69" s="91">
        <v>0</v>
      </c>
      <c r="K69" s="91">
        <v>0</v>
      </c>
      <c r="L69" s="91">
        <v>0</v>
      </c>
      <c r="M69" s="91">
        <v>0</v>
      </c>
      <c r="N69" s="91">
        <v>0</v>
      </c>
      <c r="O69" s="91">
        <f t="shared" si="165"/>
        <v>0</v>
      </c>
      <c r="P69" s="91">
        <v>0</v>
      </c>
      <c r="Q69" s="91">
        <v>0</v>
      </c>
      <c r="R69" s="91">
        <v>0</v>
      </c>
      <c r="S69" s="91">
        <v>0</v>
      </c>
      <c r="T69" s="91">
        <v>0</v>
      </c>
      <c r="U69" s="91">
        <f t="shared" si="166"/>
        <v>0</v>
      </c>
      <c r="V69" s="91">
        <v>0</v>
      </c>
      <c r="W69" s="91">
        <v>0</v>
      </c>
      <c r="X69" s="91">
        <v>0</v>
      </c>
      <c r="Y69" s="91">
        <v>0</v>
      </c>
      <c r="Z69" s="91">
        <v>0</v>
      </c>
      <c r="AA69" s="91">
        <f>SUM(V69:Z69)</f>
        <v>0</v>
      </c>
      <c r="AB69" s="91">
        <v>0</v>
      </c>
      <c r="AC69" s="91">
        <v>0</v>
      </c>
      <c r="AD69" s="91">
        <v>0</v>
      </c>
      <c r="AE69" s="91">
        <v>0</v>
      </c>
      <c r="AF69" s="91">
        <v>0</v>
      </c>
      <c r="AG69" s="91">
        <f t="shared" si="168"/>
        <v>0</v>
      </c>
      <c r="AH69" s="91">
        <f t="shared" si="169"/>
        <v>0</v>
      </c>
      <c r="AI69" s="91">
        <f t="shared" si="170"/>
        <v>0</v>
      </c>
      <c r="AJ69" s="91">
        <f t="shared" si="171"/>
        <v>0</v>
      </c>
      <c r="AK69" s="91">
        <f t="shared" si="172"/>
        <v>0</v>
      </c>
      <c r="AL69" s="91">
        <f t="shared" si="173"/>
        <v>0</v>
      </c>
      <c r="AM69" s="91">
        <f t="shared" si="174"/>
        <v>0</v>
      </c>
      <c r="AN69" s="91"/>
      <c r="AO69" s="91"/>
      <c r="AP69" s="91"/>
      <c r="AQ69" s="91"/>
      <c r="AR69" s="91"/>
      <c r="AS69" s="91"/>
      <c r="AT69" s="91">
        <f t="shared" si="175"/>
        <v>0</v>
      </c>
      <c r="AU69" s="91">
        <f t="shared" si="176"/>
        <v>0</v>
      </c>
      <c r="AV69" s="91">
        <f t="shared" si="177"/>
        <v>0</v>
      </c>
      <c r="AW69" s="91">
        <f t="shared" si="178"/>
        <v>0</v>
      </c>
      <c r="AX69" s="91">
        <f t="shared" si="179"/>
        <v>0</v>
      </c>
      <c r="AY69" s="91">
        <f t="shared" si="180"/>
        <v>0</v>
      </c>
    </row>
    <row r="70" spans="1:51" ht="63.75">
      <c r="A70" s="85" t="s">
        <v>552</v>
      </c>
      <c r="B70" s="85" t="s">
        <v>242</v>
      </c>
      <c r="C70" s="85" t="s">
        <v>429</v>
      </c>
      <c r="D70" s="85" t="s">
        <v>111</v>
      </c>
      <c r="E70" s="85" t="s">
        <v>430</v>
      </c>
      <c r="F70" s="135">
        <v>4</v>
      </c>
      <c r="G70" s="135" t="s">
        <v>146</v>
      </c>
      <c r="H70" s="135" t="s">
        <v>244</v>
      </c>
      <c r="I70" s="85"/>
      <c r="J70" s="91">
        <v>0</v>
      </c>
      <c r="K70" s="91">
        <v>0</v>
      </c>
      <c r="L70" s="91">
        <v>0</v>
      </c>
      <c r="M70" s="91">
        <v>0</v>
      </c>
      <c r="N70" s="91">
        <v>0</v>
      </c>
      <c r="O70" s="91">
        <f t="shared" si="165"/>
        <v>0</v>
      </c>
      <c r="P70" s="91">
        <v>0</v>
      </c>
      <c r="Q70" s="91">
        <v>0</v>
      </c>
      <c r="R70" s="91">
        <v>0</v>
      </c>
      <c r="S70" s="91">
        <v>0</v>
      </c>
      <c r="T70" s="91">
        <v>0</v>
      </c>
      <c r="U70" s="91">
        <f t="shared" si="166"/>
        <v>0</v>
      </c>
      <c r="V70" s="91">
        <v>0</v>
      </c>
      <c r="W70" s="91">
        <v>0</v>
      </c>
      <c r="X70" s="91">
        <v>0</v>
      </c>
      <c r="Y70" s="91">
        <v>0</v>
      </c>
      <c r="Z70" s="91">
        <v>0</v>
      </c>
      <c r="AA70" s="91">
        <f t="shared" si="167"/>
        <v>0</v>
      </c>
      <c r="AB70" s="91">
        <v>0</v>
      </c>
      <c r="AC70" s="91">
        <v>0</v>
      </c>
      <c r="AD70" s="91">
        <v>0</v>
      </c>
      <c r="AE70" s="91">
        <v>0</v>
      </c>
      <c r="AF70" s="91">
        <v>0</v>
      </c>
      <c r="AG70" s="91">
        <f t="shared" si="168"/>
        <v>0</v>
      </c>
      <c r="AH70" s="91">
        <f t="shared" si="169"/>
        <v>0</v>
      </c>
      <c r="AI70" s="91">
        <f t="shared" si="170"/>
        <v>0</v>
      </c>
      <c r="AJ70" s="91">
        <f t="shared" si="171"/>
        <v>0</v>
      </c>
      <c r="AK70" s="91">
        <f t="shared" si="172"/>
        <v>0</v>
      </c>
      <c r="AL70" s="91">
        <f t="shared" si="173"/>
        <v>0</v>
      </c>
      <c r="AM70" s="91">
        <f t="shared" si="174"/>
        <v>0</v>
      </c>
      <c r="AN70" s="91"/>
      <c r="AO70" s="91"/>
      <c r="AP70" s="91"/>
      <c r="AQ70" s="91"/>
      <c r="AR70" s="91"/>
      <c r="AS70" s="91"/>
      <c r="AT70" s="91">
        <f t="shared" si="175"/>
        <v>0</v>
      </c>
      <c r="AU70" s="91">
        <f t="shared" si="176"/>
        <v>0</v>
      </c>
      <c r="AV70" s="91">
        <f t="shared" si="177"/>
        <v>0</v>
      </c>
      <c r="AW70" s="91">
        <f t="shared" si="178"/>
        <v>0</v>
      </c>
      <c r="AX70" s="91">
        <f t="shared" si="179"/>
        <v>0</v>
      </c>
      <c r="AY70" s="91">
        <f t="shared" si="180"/>
        <v>0</v>
      </c>
    </row>
    <row r="71" spans="1:51" ht="63.75">
      <c r="A71" s="85" t="s">
        <v>553</v>
      </c>
      <c r="B71" s="85" t="s">
        <v>242</v>
      </c>
      <c r="C71" s="85" t="s">
        <v>431</v>
      </c>
      <c r="D71" s="85" t="s">
        <v>111</v>
      </c>
      <c r="E71" s="85" t="s">
        <v>432</v>
      </c>
      <c r="F71" s="135">
        <v>4</v>
      </c>
      <c r="G71" s="135" t="s">
        <v>146</v>
      </c>
      <c r="H71" s="135" t="s">
        <v>244</v>
      </c>
      <c r="I71" s="85"/>
      <c r="J71" s="91">
        <v>0</v>
      </c>
      <c r="K71" s="91">
        <v>0</v>
      </c>
      <c r="L71" s="91">
        <v>0</v>
      </c>
      <c r="M71" s="91">
        <v>0</v>
      </c>
      <c r="N71" s="91">
        <v>0</v>
      </c>
      <c r="O71" s="91">
        <f t="shared" si="165"/>
        <v>0</v>
      </c>
      <c r="P71" s="91">
        <v>0</v>
      </c>
      <c r="Q71" s="91">
        <v>0</v>
      </c>
      <c r="R71" s="91">
        <v>0</v>
      </c>
      <c r="S71" s="91">
        <v>0</v>
      </c>
      <c r="T71" s="91">
        <v>0</v>
      </c>
      <c r="U71" s="91">
        <f t="shared" si="166"/>
        <v>0</v>
      </c>
      <c r="V71" s="91">
        <v>0</v>
      </c>
      <c r="W71" s="91">
        <v>0</v>
      </c>
      <c r="X71" s="91">
        <v>0</v>
      </c>
      <c r="Y71" s="91">
        <v>0</v>
      </c>
      <c r="Z71" s="91">
        <v>0</v>
      </c>
      <c r="AA71" s="91">
        <f t="shared" si="167"/>
        <v>0</v>
      </c>
      <c r="AB71" s="91">
        <v>0</v>
      </c>
      <c r="AC71" s="91">
        <v>0</v>
      </c>
      <c r="AD71" s="91">
        <v>0</v>
      </c>
      <c r="AE71" s="91">
        <v>0</v>
      </c>
      <c r="AF71" s="91">
        <v>0</v>
      </c>
      <c r="AG71" s="91">
        <f t="shared" si="168"/>
        <v>0</v>
      </c>
      <c r="AH71" s="91">
        <f t="shared" si="169"/>
        <v>0</v>
      </c>
      <c r="AI71" s="91">
        <f t="shared" si="170"/>
        <v>0</v>
      </c>
      <c r="AJ71" s="91">
        <f t="shared" si="171"/>
        <v>0</v>
      </c>
      <c r="AK71" s="91">
        <f t="shared" si="172"/>
        <v>0</v>
      </c>
      <c r="AL71" s="91">
        <f t="shared" si="173"/>
        <v>0</v>
      </c>
      <c r="AM71" s="91">
        <f t="shared" si="174"/>
        <v>0</v>
      </c>
      <c r="AN71" s="91"/>
      <c r="AO71" s="91"/>
      <c r="AP71" s="91"/>
      <c r="AQ71" s="91"/>
      <c r="AR71" s="91"/>
      <c r="AS71" s="91"/>
      <c r="AT71" s="91">
        <f t="shared" si="175"/>
        <v>0</v>
      </c>
      <c r="AU71" s="91">
        <f t="shared" si="176"/>
        <v>0</v>
      </c>
      <c r="AV71" s="91">
        <f t="shared" si="177"/>
        <v>0</v>
      </c>
      <c r="AW71" s="91">
        <f t="shared" si="178"/>
        <v>0</v>
      </c>
      <c r="AX71" s="91">
        <f t="shared" si="179"/>
        <v>0</v>
      </c>
      <c r="AY71" s="91">
        <f t="shared" si="180"/>
        <v>0</v>
      </c>
    </row>
    <row r="72" spans="1:51" ht="63.75">
      <c r="A72" s="85" t="s">
        <v>554</v>
      </c>
      <c r="B72" s="85" t="s">
        <v>242</v>
      </c>
      <c r="C72" s="85" t="s">
        <v>419</v>
      </c>
      <c r="D72" s="85" t="s">
        <v>111</v>
      </c>
      <c r="E72" s="85" t="s">
        <v>433</v>
      </c>
      <c r="F72" s="135">
        <v>4</v>
      </c>
      <c r="G72" s="135" t="s">
        <v>146</v>
      </c>
      <c r="H72" s="135" t="s">
        <v>244</v>
      </c>
      <c r="I72" s="85"/>
      <c r="J72" s="91">
        <v>0</v>
      </c>
      <c r="K72" s="91">
        <v>0</v>
      </c>
      <c r="L72" s="91">
        <v>0</v>
      </c>
      <c r="M72" s="91">
        <v>0</v>
      </c>
      <c r="N72" s="91">
        <v>0</v>
      </c>
      <c r="O72" s="91">
        <f t="shared" si="165"/>
        <v>0</v>
      </c>
      <c r="P72" s="91">
        <v>0</v>
      </c>
      <c r="Q72" s="91">
        <v>0</v>
      </c>
      <c r="R72" s="91">
        <v>0</v>
      </c>
      <c r="S72" s="91">
        <v>0</v>
      </c>
      <c r="T72" s="91">
        <v>0</v>
      </c>
      <c r="U72" s="91">
        <f t="shared" si="166"/>
        <v>0</v>
      </c>
      <c r="V72" s="91">
        <v>0</v>
      </c>
      <c r="W72" s="91">
        <v>0</v>
      </c>
      <c r="X72" s="91">
        <v>0</v>
      </c>
      <c r="Y72" s="91">
        <v>0</v>
      </c>
      <c r="Z72" s="91">
        <v>0</v>
      </c>
      <c r="AA72" s="91">
        <f t="shared" si="167"/>
        <v>0</v>
      </c>
      <c r="AB72" s="91">
        <v>0</v>
      </c>
      <c r="AC72" s="91">
        <v>0</v>
      </c>
      <c r="AD72" s="91">
        <v>0</v>
      </c>
      <c r="AE72" s="91">
        <v>0</v>
      </c>
      <c r="AF72" s="91">
        <v>0</v>
      </c>
      <c r="AG72" s="91">
        <f t="shared" si="168"/>
        <v>0</v>
      </c>
      <c r="AH72" s="91">
        <f t="shared" si="169"/>
        <v>0</v>
      </c>
      <c r="AI72" s="91">
        <f t="shared" si="170"/>
        <v>0</v>
      </c>
      <c r="AJ72" s="91">
        <f t="shared" si="171"/>
        <v>0</v>
      </c>
      <c r="AK72" s="91">
        <f t="shared" si="172"/>
        <v>0</v>
      </c>
      <c r="AL72" s="91">
        <f t="shared" si="173"/>
        <v>0</v>
      </c>
      <c r="AM72" s="91">
        <f t="shared" si="174"/>
        <v>0</v>
      </c>
      <c r="AN72" s="91"/>
      <c r="AO72" s="91"/>
      <c r="AP72" s="91"/>
      <c r="AQ72" s="91"/>
      <c r="AR72" s="91"/>
      <c r="AS72" s="91"/>
      <c r="AT72" s="91">
        <f t="shared" si="175"/>
        <v>0</v>
      </c>
      <c r="AU72" s="91">
        <f t="shared" si="176"/>
        <v>0</v>
      </c>
      <c r="AV72" s="91">
        <f t="shared" si="177"/>
        <v>0</v>
      </c>
      <c r="AW72" s="91">
        <f t="shared" si="178"/>
        <v>0</v>
      </c>
      <c r="AX72" s="91">
        <f t="shared" si="179"/>
        <v>0</v>
      </c>
      <c r="AY72" s="91">
        <f t="shared" si="180"/>
        <v>0</v>
      </c>
    </row>
    <row r="73" spans="1:51" ht="90" customHeight="1">
      <c r="A73" s="85" t="s">
        <v>555</v>
      </c>
      <c r="B73" s="85" t="s">
        <v>242</v>
      </c>
      <c r="C73" s="85" t="s">
        <v>434</v>
      </c>
      <c r="D73" s="85" t="s">
        <v>111</v>
      </c>
      <c r="E73" s="85" t="s">
        <v>435</v>
      </c>
      <c r="F73" s="135">
        <v>4</v>
      </c>
      <c r="G73" s="135" t="s">
        <v>146</v>
      </c>
      <c r="H73" s="135" t="s">
        <v>244</v>
      </c>
      <c r="I73" s="85"/>
      <c r="J73" s="91">
        <v>0</v>
      </c>
      <c r="K73" s="91">
        <v>0</v>
      </c>
      <c r="L73" s="91">
        <v>0</v>
      </c>
      <c r="M73" s="91">
        <v>0</v>
      </c>
      <c r="N73" s="91">
        <v>0</v>
      </c>
      <c r="O73" s="91">
        <f t="shared" si="165"/>
        <v>0</v>
      </c>
      <c r="P73" s="91">
        <v>0</v>
      </c>
      <c r="Q73" s="91">
        <v>0</v>
      </c>
      <c r="R73" s="91">
        <v>0</v>
      </c>
      <c r="S73" s="91">
        <v>0</v>
      </c>
      <c r="T73" s="91">
        <v>0</v>
      </c>
      <c r="U73" s="91">
        <f t="shared" si="166"/>
        <v>0</v>
      </c>
      <c r="V73" s="91">
        <v>0</v>
      </c>
      <c r="W73" s="91">
        <v>0</v>
      </c>
      <c r="X73" s="91">
        <v>0</v>
      </c>
      <c r="Y73" s="91">
        <v>0</v>
      </c>
      <c r="Z73" s="91">
        <v>0</v>
      </c>
      <c r="AA73" s="91">
        <f>SUM(V73:Z73)</f>
        <v>0</v>
      </c>
      <c r="AB73" s="91">
        <v>0</v>
      </c>
      <c r="AC73" s="91">
        <v>0</v>
      </c>
      <c r="AD73" s="91">
        <v>0</v>
      </c>
      <c r="AE73" s="91">
        <v>0</v>
      </c>
      <c r="AF73" s="91">
        <v>0</v>
      </c>
      <c r="AG73" s="91">
        <f t="shared" si="168"/>
        <v>0</v>
      </c>
      <c r="AH73" s="91">
        <f t="shared" si="169"/>
        <v>0</v>
      </c>
      <c r="AI73" s="91">
        <f t="shared" si="170"/>
        <v>0</v>
      </c>
      <c r="AJ73" s="91">
        <f t="shared" si="171"/>
        <v>0</v>
      </c>
      <c r="AK73" s="91">
        <f t="shared" si="172"/>
        <v>0</v>
      </c>
      <c r="AL73" s="91">
        <f t="shared" si="173"/>
        <v>0</v>
      </c>
      <c r="AM73" s="91">
        <f t="shared" si="174"/>
        <v>0</v>
      </c>
      <c r="AN73" s="91"/>
      <c r="AO73" s="91"/>
      <c r="AP73" s="91"/>
      <c r="AQ73" s="91"/>
      <c r="AR73" s="91"/>
      <c r="AS73" s="91"/>
      <c r="AT73" s="91">
        <f t="shared" si="175"/>
        <v>0</v>
      </c>
      <c r="AU73" s="91">
        <f t="shared" si="176"/>
        <v>0</v>
      </c>
      <c r="AV73" s="91">
        <f t="shared" si="177"/>
        <v>0</v>
      </c>
      <c r="AW73" s="91">
        <f t="shared" si="178"/>
        <v>0</v>
      </c>
      <c r="AX73" s="91">
        <f t="shared" si="179"/>
        <v>0</v>
      </c>
      <c r="AY73" s="91">
        <f t="shared" si="180"/>
        <v>0</v>
      </c>
    </row>
    <row r="74" spans="1:51" ht="63.75">
      <c r="A74" s="85" t="s">
        <v>556</v>
      </c>
      <c r="B74" s="85" t="s">
        <v>242</v>
      </c>
      <c r="C74" s="85" t="s">
        <v>419</v>
      </c>
      <c r="D74" s="85" t="s">
        <v>111</v>
      </c>
      <c r="E74" s="85" t="s">
        <v>433</v>
      </c>
      <c r="F74" s="135">
        <v>4</v>
      </c>
      <c r="G74" s="135" t="s">
        <v>146</v>
      </c>
      <c r="H74" s="135" t="s">
        <v>244</v>
      </c>
      <c r="I74" s="85"/>
      <c r="J74" s="91">
        <v>0</v>
      </c>
      <c r="K74" s="91">
        <v>0</v>
      </c>
      <c r="L74" s="91">
        <v>0</v>
      </c>
      <c r="M74" s="91">
        <v>0</v>
      </c>
      <c r="N74" s="91">
        <v>0</v>
      </c>
      <c r="O74" s="91">
        <f t="shared" si="165"/>
        <v>0</v>
      </c>
      <c r="P74" s="91">
        <v>0</v>
      </c>
      <c r="Q74" s="91">
        <v>0</v>
      </c>
      <c r="R74" s="91">
        <v>0</v>
      </c>
      <c r="S74" s="91">
        <v>0</v>
      </c>
      <c r="T74" s="91">
        <v>0</v>
      </c>
      <c r="U74" s="91">
        <f t="shared" si="166"/>
        <v>0</v>
      </c>
      <c r="V74" s="91">
        <v>0</v>
      </c>
      <c r="W74" s="91">
        <v>0</v>
      </c>
      <c r="X74" s="91">
        <v>0</v>
      </c>
      <c r="Y74" s="91">
        <v>0</v>
      </c>
      <c r="Z74" s="91">
        <v>0</v>
      </c>
      <c r="AA74" s="91">
        <f t="shared" si="167"/>
        <v>0</v>
      </c>
      <c r="AB74" s="91">
        <v>0</v>
      </c>
      <c r="AC74" s="91">
        <v>0</v>
      </c>
      <c r="AD74" s="91">
        <v>0</v>
      </c>
      <c r="AE74" s="91">
        <v>0</v>
      </c>
      <c r="AF74" s="91">
        <v>0</v>
      </c>
      <c r="AG74" s="91">
        <f t="shared" si="168"/>
        <v>0</v>
      </c>
      <c r="AH74" s="91">
        <f t="shared" si="169"/>
        <v>0</v>
      </c>
      <c r="AI74" s="91">
        <f t="shared" si="170"/>
        <v>0</v>
      </c>
      <c r="AJ74" s="91">
        <f t="shared" si="171"/>
        <v>0</v>
      </c>
      <c r="AK74" s="91">
        <f t="shared" si="172"/>
        <v>0</v>
      </c>
      <c r="AL74" s="91">
        <f t="shared" si="173"/>
        <v>0</v>
      </c>
      <c r="AM74" s="91">
        <f t="shared" si="174"/>
        <v>0</v>
      </c>
      <c r="AN74" s="91"/>
      <c r="AO74" s="91"/>
      <c r="AP74" s="91"/>
      <c r="AQ74" s="91"/>
      <c r="AR74" s="91"/>
      <c r="AS74" s="91"/>
      <c r="AT74" s="91">
        <f t="shared" si="175"/>
        <v>0</v>
      </c>
      <c r="AU74" s="91">
        <f t="shared" si="176"/>
        <v>0</v>
      </c>
      <c r="AV74" s="91">
        <f t="shared" si="177"/>
        <v>0</v>
      </c>
      <c r="AW74" s="91">
        <f t="shared" si="178"/>
        <v>0</v>
      </c>
      <c r="AX74" s="91">
        <f t="shared" si="179"/>
        <v>0</v>
      </c>
      <c r="AY74" s="91">
        <f t="shared" si="180"/>
        <v>0</v>
      </c>
    </row>
    <row r="75" spans="1:51" ht="76.5">
      <c r="A75" s="85" t="s">
        <v>557</v>
      </c>
      <c r="B75" s="85" t="s">
        <v>242</v>
      </c>
      <c r="C75" s="85" t="s">
        <v>436</v>
      </c>
      <c r="D75" s="85" t="s">
        <v>111</v>
      </c>
      <c r="E75" s="85" t="s">
        <v>437</v>
      </c>
      <c r="F75" s="135">
        <v>4</v>
      </c>
      <c r="G75" s="135" t="s">
        <v>146</v>
      </c>
      <c r="H75" s="135" t="s">
        <v>244</v>
      </c>
      <c r="I75" s="85"/>
      <c r="J75" s="91">
        <v>0</v>
      </c>
      <c r="K75" s="91">
        <v>0</v>
      </c>
      <c r="L75" s="91">
        <v>0</v>
      </c>
      <c r="M75" s="91">
        <v>0</v>
      </c>
      <c r="N75" s="91">
        <v>0</v>
      </c>
      <c r="O75" s="91">
        <f t="shared" si="165"/>
        <v>0</v>
      </c>
      <c r="P75" s="91">
        <v>0</v>
      </c>
      <c r="Q75" s="91">
        <v>0</v>
      </c>
      <c r="R75" s="91">
        <v>0</v>
      </c>
      <c r="S75" s="91">
        <v>0</v>
      </c>
      <c r="T75" s="91">
        <v>0</v>
      </c>
      <c r="U75" s="91">
        <f t="shared" si="166"/>
        <v>0</v>
      </c>
      <c r="V75" s="91">
        <v>0</v>
      </c>
      <c r="W75" s="91">
        <v>0</v>
      </c>
      <c r="X75" s="91">
        <v>0</v>
      </c>
      <c r="Y75" s="91">
        <v>0</v>
      </c>
      <c r="Z75" s="91">
        <v>0</v>
      </c>
      <c r="AA75" s="91">
        <f t="shared" si="167"/>
        <v>0</v>
      </c>
      <c r="AB75" s="91">
        <v>0</v>
      </c>
      <c r="AC75" s="91">
        <v>0</v>
      </c>
      <c r="AD75" s="91">
        <v>0</v>
      </c>
      <c r="AE75" s="91">
        <v>0</v>
      </c>
      <c r="AF75" s="91">
        <v>0</v>
      </c>
      <c r="AG75" s="91">
        <f t="shared" si="168"/>
        <v>0</v>
      </c>
      <c r="AH75" s="91">
        <f t="shared" si="169"/>
        <v>0</v>
      </c>
      <c r="AI75" s="91">
        <f t="shared" si="170"/>
        <v>0</v>
      </c>
      <c r="AJ75" s="91">
        <f t="shared" si="171"/>
        <v>0</v>
      </c>
      <c r="AK75" s="91">
        <f t="shared" si="172"/>
        <v>0</v>
      </c>
      <c r="AL75" s="91">
        <f t="shared" si="173"/>
        <v>0</v>
      </c>
      <c r="AM75" s="91">
        <f t="shared" si="174"/>
        <v>0</v>
      </c>
      <c r="AN75" s="91"/>
      <c r="AO75" s="91"/>
      <c r="AP75" s="91"/>
      <c r="AQ75" s="91"/>
      <c r="AR75" s="91"/>
      <c r="AS75" s="91"/>
      <c r="AT75" s="91">
        <f t="shared" si="175"/>
        <v>0</v>
      </c>
      <c r="AU75" s="91">
        <f t="shared" si="176"/>
        <v>0</v>
      </c>
      <c r="AV75" s="91">
        <f t="shared" si="177"/>
        <v>0</v>
      </c>
      <c r="AW75" s="91">
        <f t="shared" si="178"/>
        <v>0</v>
      </c>
      <c r="AX75" s="91">
        <f t="shared" si="179"/>
        <v>0</v>
      </c>
      <c r="AY75" s="91">
        <f t="shared" si="180"/>
        <v>0</v>
      </c>
    </row>
    <row r="76" spans="1:51" ht="63.75">
      <c r="A76" s="85" t="s">
        <v>558</v>
      </c>
      <c r="B76" s="85" t="s">
        <v>242</v>
      </c>
      <c r="C76" s="85" t="s">
        <v>438</v>
      </c>
      <c r="D76" s="85" t="s">
        <v>111</v>
      </c>
      <c r="E76" s="85" t="s">
        <v>439</v>
      </c>
      <c r="F76" s="135">
        <v>4</v>
      </c>
      <c r="G76" s="135" t="s">
        <v>146</v>
      </c>
      <c r="H76" s="135" t="s">
        <v>244</v>
      </c>
      <c r="I76" s="85"/>
      <c r="J76" s="91">
        <v>0</v>
      </c>
      <c r="K76" s="91">
        <v>0</v>
      </c>
      <c r="L76" s="91">
        <v>0</v>
      </c>
      <c r="M76" s="91">
        <v>0</v>
      </c>
      <c r="N76" s="91">
        <v>0</v>
      </c>
      <c r="O76" s="91">
        <f t="shared" si="165"/>
        <v>0</v>
      </c>
      <c r="P76" s="91">
        <v>0</v>
      </c>
      <c r="Q76" s="91">
        <v>0</v>
      </c>
      <c r="R76" s="91">
        <v>0</v>
      </c>
      <c r="S76" s="91">
        <v>0</v>
      </c>
      <c r="T76" s="91">
        <v>0</v>
      </c>
      <c r="U76" s="91">
        <f t="shared" si="166"/>
        <v>0</v>
      </c>
      <c r="V76" s="91">
        <v>0</v>
      </c>
      <c r="W76" s="91">
        <v>0</v>
      </c>
      <c r="X76" s="91">
        <v>0</v>
      </c>
      <c r="Y76" s="91">
        <v>0</v>
      </c>
      <c r="Z76" s="91">
        <v>0</v>
      </c>
      <c r="AA76" s="91">
        <f t="shared" si="167"/>
        <v>0</v>
      </c>
      <c r="AB76" s="91">
        <v>0</v>
      </c>
      <c r="AC76" s="91">
        <v>0</v>
      </c>
      <c r="AD76" s="91">
        <v>0</v>
      </c>
      <c r="AE76" s="91">
        <v>0</v>
      </c>
      <c r="AF76" s="91">
        <v>0</v>
      </c>
      <c r="AG76" s="91">
        <f t="shared" si="168"/>
        <v>0</v>
      </c>
      <c r="AH76" s="91">
        <f t="shared" si="169"/>
        <v>0</v>
      </c>
      <c r="AI76" s="91">
        <f t="shared" si="170"/>
        <v>0</v>
      </c>
      <c r="AJ76" s="91">
        <f t="shared" si="171"/>
        <v>0</v>
      </c>
      <c r="AK76" s="91">
        <f t="shared" si="172"/>
        <v>0</v>
      </c>
      <c r="AL76" s="91">
        <f t="shared" si="173"/>
        <v>0</v>
      </c>
      <c r="AM76" s="91">
        <f t="shared" si="174"/>
        <v>0</v>
      </c>
      <c r="AN76" s="91"/>
      <c r="AO76" s="91"/>
      <c r="AP76" s="91"/>
      <c r="AQ76" s="91"/>
      <c r="AR76" s="91"/>
      <c r="AS76" s="91"/>
      <c r="AT76" s="91">
        <f t="shared" si="175"/>
        <v>0</v>
      </c>
      <c r="AU76" s="91">
        <f t="shared" si="176"/>
        <v>0</v>
      </c>
      <c r="AV76" s="91">
        <f t="shared" si="177"/>
        <v>0</v>
      </c>
      <c r="AW76" s="91">
        <f t="shared" si="178"/>
        <v>0</v>
      </c>
      <c r="AX76" s="91">
        <f t="shared" si="179"/>
        <v>0</v>
      </c>
      <c r="AY76" s="91">
        <f t="shared" si="180"/>
        <v>0</v>
      </c>
    </row>
    <row r="77" spans="1:51" ht="102">
      <c r="A77" s="85" t="s">
        <v>559</v>
      </c>
      <c r="B77" s="85" t="s">
        <v>242</v>
      </c>
      <c r="C77" s="85" t="s">
        <v>440</v>
      </c>
      <c r="D77" s="85" t="s">
        <v>111</v>
      </c>
      <c r="E77" s="85" t="s">
        <v>441</v>
      </c>
      <c r="F77" s="135">
        <v>4</v>
      </c>
      <c r="G77" s="135" t="s">
        <v>146</v>
      </c>
      <c r="H77" s="135" t="s">
        <v>244</v>
      </c>
      <c r="I77" s="85"/>
      <c r="J77" s="91">
        <v>0</v>
      </c>
      <c r="K77" s="91">
        <v>0</v>
      </c>
      <c r="L77" s="91">
        <v>0</v>
      </c>
      <c r="M77" s="91">
        <v>0</v>
      </c>
      <c r="N77" s="91">
        <v>0</v>
      </c>
      <c r="O77" s="91">
        <f t="shared" si="165"/>
        <v>0</v>
      </c>
      <c r="P77" s="91">
        <v>0</v>
      </c>
      <c r="Q77" s="91">
        <v>0</v>
      </c>
      <c r="R77" s="91">
        <v>0</v>
      </c>
      <c r="S77" s="91">
        <v>0</v>
      </c>
      <c r="T77" s="91">
        <v>0</v>
      </c>
      <c r="U77" s="91">
        <f t="shared" si="166"/>
        <v>0</v>
      </c>
      <c r="V77" s="91">
        <v>0</v>
      </c>
      <c r="W77" s="91">
        <v>0</v>
      </c>
      <c r="X77" s="91">
        <v>0</v>
      </c>
      <c r="Y77" s="91">
        <v>0</v>
      </c>
      <c r="Z77" s="91">
        <v>0</v>
      </c>
      <c r="AA77" s="91">
        <f t="shared" si="167"/>
        <v>0</v>
      </c>
      <c r="AB77" s="91">
        <v>0</v>
      </c>
      <c r="AC77" s="91">
        <v>0</v>
      </c>
      <c r="AD77" s="91">
        <v>0</v>
      </c>
      <c r="AE77" s="91">
        <v>0</v>
      </c>
      <c r="AF77" s="91">
        <v>0</v>
      </c>
      <c r="AG77" s="91">
        <f t="shared" si="168"/>
        <v>0</v>
      </c>
      <c r="AH77" s="91">
        <f t="shared" si="169"/>
        <v>0</v>
      </c>
      <c r="AI77" s="91">
        <f t="shared" si="170"/>
        <v>0</v>
      </c>
      <c r="AJ77" s="91">
        <f t="shared" si="171"/>
        <v>0</v>
      </c>
      <c r="AK77" s="91">
        <f t="shared" si="172"/>
        <v>0</v>
      </c>
      <c r="AL77" s="91">
        <f t="shared" si="173"/>
        <v>0</v>
      </c>
      <c r="AM77" s="91">
        <f t="shared" si="174"/>
        <v>0</v>
      </c>
      <c r="AN77" s="91"/>
      <c r="AO77" s="91"/>
      <c r="AP77" s="91"/>
      <c r="AQ77" s="91"/>
      <c r="AR77" s="91"/>
      <c r="AS77" s="91"/>
      <c r="AT77" s="91">
        <f t="shared" si="175"/>
        <v>0</v>
      </c>
      <c r="AU77" s="91">
        <f t="shared" si="176"/>
        <v>0</v>
      </c>
      <c r="AV77" s="91">
        <f t="shared" si="177"/>
        <v>0</v>
      </c>
      <c r="AW77" s="91">
        <f t="shared" si="178"/>
        <v>0</v>
      </c>
      <c r="AX77" s="91">
        <f t="shared" si="179"/>
        <v>0</v>
      </c>
      <c r="AY77" s="91">
        <f t="shared" si="180"/>
        <v>0</v>
      </c>
    </row>
    <row r="78" spans="1:51" ht="127.5">
      <c r="A78" s="85" t="s">
        <v>560</v>
      </c>
      <c r="B78" s="85" t="s">
        <v>242</v>
      </c>
      <c r="C78" s="85" t="s">
        <v>442</v>
      </c>
      <c r="D78" s="85" t="s">
        <v>111</v>
      </c>
      <c r="E78" s="85" t="s">
        <v>437</v>
      </c>
      <c r="F78" s="135">
        <v>4</v>
      </c>
      <c r="G78" s="135" t="s">
        <v>146</v>
      </c>
      <c r="H78" s="135" t="s">
        <v>244</v>
      </c>
      <c r="I78" s="85"/>
      <c r="J78" s="91">
        <v>0</v>
      </c>
      <c r="K78" s="91">
        <v>0</v>
      </c>
      <c r="L78" s="91">
        <v>0</v>
      </c>
      <c r="M78" s="91">
        <v>0</v>
      </c>
      <c r="N78" s="91">
        <v>0</v>
      </c>
      <c r="O78" s="91">
        <f t="shared" si="165"/>
        <v>0</v>
      </c>
      <c r="P78" s="91">
        <v>0</v>
      </c>
      <c r="Q78" s="91">
        <v>0</v>
      </c>
      <c r="R78" s="91">
        <v>0</v>
      </c>
      <c r="S78" s="91">
        <v>0</v>
      </c>
      <c r="T78" s="91">
        <v>0</v>
      </c>
      <c r="U78" s="91">
        <f t="shared" si="166"/>
        <v>0</v>
      </c>
      <c r="V78" s="91">
        <v>0</v>
      </c>
      <c r="W78" s="91">
        <v>0</v>
      </c>
      <c r="X78" s="91">
        <v>0</v>
      </c>
      <c r="Y78" s="91">
        <v>0</v>
      </c>
      <c r="Z78" s="91">
        <v>0</v>
      </c>
      <c r="AA78" s="91">
        <f>SUM(V78:Z78)</f>
        <v>0</v>
      </c>
      <c r="AB78" s="91">
        <v>0</v>
      </c>
      <c r="AC78" s="91">
        <v>0</v>
      </c>
      <c r="AD78" s="91">
        <v>0</v>
      </c>
      <c r="AE78" s="91">
        <v>0</v>
      </c>
      <c r="AF78" s="91">
        <v>0</v>
      </c>
      <c r="AG78" s="91">
        <f t="shared" si="168"/>
        <v>0</v>
      </c>
      <c r="AH78" s="91">
        <f t="shared" si="169"/>
        <v>0</v>
      </c>
      <c r="AI78" s="91">
        <f t="shared" si="170"/>
        <v>0</v>
      </c>
      <c r="AJ78" s="91">
        <f t="shared" si="171"/>
        <v>0</v>
      </c>
      <c r="AK78" s="91">
        <f t="shared" si="172"/>
        <v>0</v>
      </c>
      <c r="AL78" s="91">
        <f t="shared" si="173"/>
        <v>0</v>
      </c>
      <c r="AM78" s="91">
        <f t="shared" si="174"/>
        <v>0</v>
      </c>
      <c r="AN78" s="91"/>
      <c r="AO78" s="91"/>
      <c r="AP78" s="91"/>
      <c r="AQ78" s="91"/>
      <c r="AR78" s="91"/>
      <c r="AS78" s="91"/>
      <c r="AT78" s="91">
        <f t="shared" si="175"/>
        <v>0</v>
      </c>
      <c r="AU78" s="91">
        <f t="shared" si="176"/>
        <v>0</v>
      </c>
      <c r="AV78" s="91">
        <f t="shared" si="177"/>
        <v>0</v>
      </c>
      <c r="AW78" s="91">
        <f t="shared" si="178"/>
        <v>0</v>
      </c>
      <c r="AX78" s="91">
        <f t="shared" si="179"/>
        <v>0</v>
      </c>
      <c r="AY78" s="91">
        <f t="shared" si="180"/>
        <v>0</v>
      </c>
    </row>
    <row r="79" spans="1:51" ht="63.75">
      <c r="A79" s="85" t="s">
        <v>561</v>
      </c>
      <c r="B79" s="85" t="s">
        <v>242</v>
      </c>
      <c r="C79" s="85" t="s">
        <v>443</v>
      </c>
      <c r="D79" s="85" t="s">
        <v>111</v>
      </c>
      <c r="E79" s="85" t="s">
        <v>433</v>
      </c>
      <c r="F79" s="135">
        <v>4</v>
      </c>
      <c r="G79" s="135" t="s">
        <v>146</v>
      </c>
      <c r="H79" s="135" t="s">
        <v>244</v>
      </c>
      <c r="I79" s="85"/>
      <c r="J79" s="91">
        <v>0</v>
      </c>
      <c r="K79" s="91">
        <v>0</v>
      </c>
      <c r="L79" s="91">
        <v>0</v>
      </c>
      <c r="M79" s="91">
        <v>0</v>
      </c>
      <c r="N79" s="91">
        <v>0</v>
      </c>
      <c r="O79" s="91">
        <f t="shared" si="165"/>
        <v>0</v>
      </c>
      <c r="P79" s="91">
        <v>0</v>
      </c>
      <c r="Q79" s="91">
        <v>0</v>
      </c>
      <c r="R79" s="91">
        <v>0</v>
      </c>
      <c r="S79" s="91">
        <v>0</v>
      </c>
      <c r="T79" s="91">
        <v>0</v>
      </c>
      <c r="U79" s="91">
        <f t="shared" si="166"/>
        <v>0</v>
      </c>
      <c r="V79" s="91">
        <v>0</v>
      </c>
      <c r="W79" s="91">
        <v>0</v>
      </c>
      <c r="X79" s="91">
        <v>0</v>
      </c>
      <c r="Y79" s="91">
        <v>0</v>
      </c>
      <c r="Z79" s="91">
        <v>0</v>
      </c>
      <c r="AA79" s="91">
        <f t="shared" si="167"/>
        <v>0</v>
      </c>
      <c r="AB79" s="91">
        <v>0</v>
      </c>
      <c r="AC79" s="91">
        <v>0</v>
      </c>
      <c r="AD79" s="91">
        <v>0</v>
      </c>
      <c r="AE79" s="91">
        <v>0</v>
      </c>
      <c r="AF79" s="91">
        <v>0</v>
      </c>
      <c r="AG79" s="91">
        <f t="shared" si="168"/>
        <v>0</v>
      </c>
      <c r="AH79" s="91">
        <f t="shared" si="169"/>
        <v>0</v>
      </c>
      <c r="AI79" s="91">
        <f t="shared" si="170"/>
        <v>0</v>
      </c>
      <c r="AJ79" s="91">
        <f t="shared" si="171"/>
        <v>0</v>
      </c>
      <c r="AK79" s="91">
        <f t="shared" si="172"/>
        <v>0</v>
      </c>
      <c r="AL79" s="91">
        <f t="shared" si="173"/>
        <v>0</v>
      </c>
      <c r="AM79" s="91">
        <f t="shared" si="174"/>
        <v>0</v>
      </c>
      <c r="AN79" s="91"/>
      <c r="AO79" s="91"/>
      <c r="AP79" s="91"/>
      <c r="AQ79" s="91"/>
      <c r="AR79" s="91"/>
      <c r="AS79" s="91"/>
      <c r="AT79" s="91">
        <f t="shared" si="175"/>
        <v>0</v>
      </c>
      <c r="AU79" s="91">
        <f t="shared" si="176"/>
        <v>0</v>
      </c>
      <c r="AV79" s="91">
        <f t="shared" si="177"/>
        <v>0</v>
      </c>
      <c r="AW79" s="91">
        <f t="shared" si="178"/>
        <v>0</v>
      </c>
      <c r="AX79" s="91">
        <f t="shared" si="179"/>
        <v>0</v>
      </c>
      <c r="AY79" s="91">
        <f t="shared" si="180"/>
        <v>0</v>
      </c>
    </row>
    <row r="80" spans="1:51" ht="89.25">
      <c r="A80" s="85" t="s">
        <v>562</v>
      </c>
      <c r="B80" s="85" t="s">
        <v>242</v>
      </c>
      <c r="C80" s="85" t="s">
        <v>444</v>
      </c>
      <c r="D80" s="85" t="s">
        <v>111</v>
      </c>
      <c r="E80" s="85" t="s">
        <v>445</v>
      </c>
      <c r="F80" s="135">
        <v>4</v>
      </c>
      <c r="G80" s="135" t="s">
        <v>146</v>
      </c>
      <c r="H80" s="135" t="s">
        <v>244</v>
      </c>
      <c r="I80" s="85"/>
      <c r="J80" s="91">
        <v>0</v>
      </c>
      <c r="K80" s="91">
        <v>0</v>
      </c>
      <c r="L80" s="91">
        <v>0</v>
      </c>
      <c r="M80" s="91">
        <v>0</v>
      </c>
      <c r="N80" s="91">
        <v>0</v>
      </c>
      <c r="O80" s="91">
        <f t="shared" si="165"/>
        <v>0</v>
      </c>
      <c r="P80" s="91">
        <v>0</v>
      </c>
      <c r="Q80" s="91">
        <v>0</v>
      </c>
      <c r="R80" s="91">
        <v>0</v>
      </c>
      <c r="S80" s="91">
        <v>0</v>
      </c>
      <c r="T80" s="91">
        <v>0</v>
      </c>
      <c r="U80" s="91">
        <f t="shared" si="166"/>
        <v>0</v>
      </c>
      <c r="V80" s="91">
        <v>0</v>
      </c>
      <c r="W80" s="91">
        <v>0</v>
      </c>
      <c r="X80" s="91">
        <v>0</v>
      </c>
      <c r="Y80" s="91">
        <v>0</v>
      </c>
      <c r="Z80" s="91">
        <v>0</v>
      </c>
      <c r="AA80" s="91">
        <f t="shared" si="167"/>
        <v>0</v>
      </c>
      <c r="AB80" s="91">
        <v>0</v>
      </c>
      <c r="AC80" s="91">
        <v>0</v>
      </c>
      <c r="AD80" s="91">
        <v>0</v>
      </c>
      <c r="AE80" s="91">
        <v>0</v>
      </c>
      <c r="AF80" s="91">
        <v>0</v>
      </c>
      <c r="AG80" s="91">
        <f t="shared" si="168"/>
        <v>0</v>
      </c>
      <c r="AH80" s="91">
        <f t="shared" si="169"/>
        <v>0</v>
      </c>
      <c r="AI80" s="91">
        <f t="shared" si="170"/>
        <v>0</v>
      </c>
      <c r="AJ80" s="91">
        <f t="shared" si="171"/>
        <v>0</v>
      </c>
      <c r="AK80" s="91">
        <f t="shared" si="172"/>
        <v>0</v>
      </c>
      <c r="AL80" s="91">
        <f t="shared" si="173"/>
        <v>0</v>
      </c>
      <c r="AM80" s="91">
        <f t="shared" si="174"/>
        <v>0</v>
      </c>
      <c r="AN80" s="91"/>
      <c r="AO80" s="91"/>
      <c r="AP80" s="91"/>
      <c r="AQ80" s="91"/>
      <c r="AR80" s="91"/>
      <c r="AS80" s="91"/>
      <c r="AT80" s="91">
        <f t="shared" si="175"/>
        <v>0</v>
      </c>
      <c r="AU80" s="91">
        <f t="shared" si="176"/>
        <v>0</v>
      </c>
      <c r="AV80" s="91">
        <f t="shared" si="177"/>
        <v>0</v>
      </c>
      <c r="AW80" s="91">
        <f t="shared" si="178"/>
        <v>0</v>
      </c>
      <c r="AX80" s="91">
        <f t="shared" si="179"/>
        <v>0</v>
      </c>
      <c r="AY80" s="91">
        <f t="shared" si="180"/>
        <v>0</v>
      </c>
    </row>
    <row r="81" spans="1:51" ht="63.75">
      <c r="A81" s="85" t="s">
        <v>563</v>
      </c>
      <c r="B81" s="85" t="s">
        <v>242</v>
      </c>
      <c r="C81" s="85" t="s">
        <v>446</v>
      </c>
      <c r="D81" s="85" t="s">
        <v>111</v>
      </c>
      <c r="E81" s="85" t="s">
        <v>447</v>
      </c>
      <c r="F81" s="135">
        <v>4</v>
      </c>
      <c r="G81" s="135" t="s">
        <v>146</v>
      </c>
      <c r="H81" s="135" t="s">
        <v>244</v>
      </c>
      <c r="I81" s="85"/>
      <c r="J81" s="91">
        <v>0</v>
      </c>
      <c r="K81" s="91">
        <v>0</v>
      </c>
      <c r="L81" s="91">
        <v>0</v>
      </c>
      <c r="M81" s="91">
        <v>0</v>
      </c>
      <c r="N81" s="91">
        <v>0</v>
      </c>
      <c r="O81" s="91">
        <f t="shared" si="165"/>
        <v>0</v>
      </c>
      <c r="P81" s="91">
        <v>0</v>
      </c>
      <c r="Q81" s="91">
        <v>0</v>
      </c>
      <c r="R81" s="91">
        <v>0</v>
      </c>
      <c r="S81" s="91">
        <v>0</v>
      </c>
      <c r="T81" s="91">
        <v>0</v>
      </c>
      <c r="U81" s="91">
        <f t="shared" si="166"/>
        <v>0</v>
      </c>
      <c r="V81" s="91">
        <v>0</v>
      </c>
      <c r="W81" s="91">
        <v>0</v>
      </c>
      <c r="X81" s="91">
        <v>0</v>
      </c>
      <c r="Y81" s="91">
        <v>0</v>
      </c>
      <c r="Z81" s="91">
        <v>0</v>
      </c>
      <c r="AA81" s="91">
        <f t="shared" si="167"/>
        <v>0</v>
      </c>
      <c r="AB81" s="91">
        <v>0</v>
      </c>
      <c r="AC81" s="91">
        <v>0</v>
      </c>
      <c r="AD81" s="91">
        <v>0</v>
      </c>
      <c r="AE81" s="91">
        <v>0</v>
      </c>
      <c r="AF81" s="91">
        <v>0</v>
      </c>
      <c r="AG81" s="91">
        <f t="shared" si="168"/>
        <v>0</v>
      </c>
      <c r="AH81" s="91">
        <f t="shared" si="169"/>
        <v>0</v>
      </c>
      <c r="AI81" s="91">
        <f t="shared" si="170"/>
        <v>0</v>
      </c>
      <c r="AJ81" s="91">
        <f t="shared" si="171"/>
        <v>0</v>
      </c>
      <c r="AK81" s="91">
        <f t="shared" si="172"/>
        <v>0</v>
      </c>
      <c r="AL81" s="91">
        <f t="shared" si="173"/>
        <v>0</v>
      </c>
      <c r="AM81" s="91">
        <f t="shared" si="174"/>
        <v>0</v>
      </c>
      <c r="AN81" s="91"/>
      <c r="AO81" s="91"/>
      <c r="AP81" s="91"/>
      <c r="AQ81" s="91"/>
      <c r="AR81" s="91"/>
      <c r="AS81" s="91"/>
      <c r="AT81" s="91">
        <f t="shared" si="175"/>
        <v>0</v>
      </c>
      <c r="AU81" s="91">
        <f t="shared" si="176"/>
        <v>0</v>
      </c>
      <c r="AV81" s="91">
        <f t="shared" si="177"/>
        <v>0</v>
      </c>
      <c r="AW81" s="91">
        <f t="shared" si="178"/>
        <v>0</v>
      </c>
      <c r="AX81" s="91">
        <f t="shared" si="179"/>
        <v>0</v>
      </c>
      <c r="AY81" s="91">
        <f t="shared" si="180"/>
        <v>0</v>
      </c>
    </row>
    <row r="82" spans="1:51" ht="76.5">
      <c r="A82" s="85" t="s">
        <v>564</v>
      </c>
      <c r="B82" s="85" t="s">
        <v>242</v>
      </c>
      <c r="C82" s="85" t="s">
        <v>448</v>
      </c>
      <c r="D82" s="85" t="s">
        <v>111</v>
      </c>
      <c r="E82" s="85" t="s">
        <v>447</v>
      </c>
      <c r="F82" s="135">
        <v>4</v>
      </c>
      <c r="G82" s="135" t="s">
        <v>146</v>
      </c>
      <c r="H82" s="135" t="s">
        <v>244</v>
      </c>
      <c r="I82" s="85"/>
      <c r="J82" s="91">
        <v>0</v>
      </c>
      <c r="K82" s="91">
        <v>0</v>
      </c>
      <c r="L82" s="91">
        <v>0</v>
      </c>
      <c r="M82" s="91">
        <v>0</v>
      </c>
      <c r="N82" s="91">
        <v>0</v>
      </c>
      <c r="O82" s="91">
        <f t="shared" si="165"/>
        <v>0</v>
      </c>
      <c r="P82" s="91">
        <v>0</v>
      </c>
      <c r="Q82" s="91">
        <v>0</v>
      </c>
      <c r="R82" s="91">
        <v>0</v>
      </c>
      <c r="S82" s="91">
        <v>0</v>
      </c>
      <c r="T82" s="91">
        <v>0</v>
      </c>
      <c r="U82" s="91">
        <f t="shared" si="166"/>
        <v>0</v>
      </c>
      <c r="V82" s="91">
        <v>0</v>
      </c>
      <c r="W82" s="91">
        <v>0</v>
      </c>
      <c r="X82" s="91">
        <v>0</v>
      </c>
      <c r="Y82" s="91">
        <v>0</v>
      </c>
      <c r="Z82" s="91">
        <v>0</v>
      </c>
      <c r="AA82" s="91">
        <f t="shared" si="167"/>
        <v>0</v>
      </c>
      <c r="AB82" s="91">
        <v>0</v>
      </c>
      <c r="AC82" s="91">
        <v>0</v>
      </c>
      <c r="AD82" s="91">
        <v>0</v>
      </c>
      <c r="AE82" s="91">
        <v>0</v>
      </c>
      <c r="AF82" s="91">
        <v>0</v>
      </c>
      <c r="AG82" s="91">
        <f t="shared" si="168"/>
        <v>0</v>
      </c>
      <c r="AH82" s="91">
        <f t="shared" si="169"/>
        <v>0</v>
      </c>
      <c r="AI82" s="91">
        <f t="shared" si="170"/>
        <v>0</v>
      </c>
      <c r="AJ82" s="91">
        <f t="shared" si="171"/>
        <v>0</v>
      </c>
      <c r="AK82" s="91">
        <f t="shared" si="172"/>
        <v>0</v>
      </c>
      <c r="AL82" s="91">
        <f t="shared" si="173"/>
        <v>0</v>
      </c>
      <c r="AM82" s="91">
        <f t="shared" si="174"/>
        <v>0</v>
      </c>
      <c r="AN82" s="91"/>
      <c r="AO82" s="91"/>
      <c r="AP82" s="91"/>
      <c r="AQ82" s="91"/>
      <c r="AR82" s="91"/>
      <c r="AS82" s="91"/>
      <c r="AT82" s="91">
        <f t="shared" si="175"/>
        <v>0</v>
      </c>
      <c r="AU82" s="91">
        <f t="shared" si="176"/>
        <v>0</v>
      </c>
      <c r="AV82" s="91">
        <f t="shared" si="177"/>
        <v>0</v>
      </c>
      <c r="AW82" s="91">
        <f t="shared" si="178"/>
        <v>0</v>
      </c>
      <c r="AX82" s="91">
        <f t="shared" si="179"/>
        <v>0</v>
      </c>
      <c r="AY82" s="91">
        <f t="shared" si="180"/>
        <v>0</v>
      </c>
    </row>
    <row r="83" spans="1:51" ht="63.75">
      <c r="A83" s="85" t="s">
        <v>565</v>
      </c>
      <c r="B83" s="85" t="s">
        <v>242</v>
      </c>
      <c r="C83" s="85" t="s">
        <v>449</v>
      </c>
      <c r="D83" s="85" t="s">
        <v>111</v>
      </c>
      <c r="E83" s="85" t="s">
        <v>450</v>
      </c>
      <c r="F83" s="135">
        <v>4</v>
      </c>
      <c r="G83" s="135" t="s">
        <v>146</v>
      </c>
      <c r="H83" s="135" t="s">
        <v>244</v>
      </c>
      <c r="I83" s="85"/>
      <c r="J83" s="91">
        <v>0</v>
      </c>
      <c r="K83" s="91">
        <v>0</v>
      </c>
      <c r="L83" s="91">
        <v>0</v>
      </c>
      <c r="M83" s="91">
        <v>0</v>
      </c>
      <c r="N83" s="91">
        <v>0</v>
      </c>
      <c r="O83" s="91">
        <f t="shared" si="165"/>
        <v>0</v>
      </c>
      <c r="P83" s="91">
        <v>0</v>
      </c>
      <c r="Q83" s="91">
        <v>0</v>
      </c>
      <c r="R83" s="91">
        <v>0</v>
      </c>
      <c r="S83" s="91">
        <v>0</v>
      </c>
      <c r="T83" s="91">
        <v>0</v>
      </c>
      <c r="U83" s="91">
        <f t="shared" si="166"/>
        <v>0</v>
      </c>
      <c r="V83" s="91">
        <v>0</v>
      </c>
      <c r="W83" s="91">
        <v>0</v>
      </c>
      <c r="X83" s="91">
        <v>0</v>
      </c>
      <c r="Y83" s="91">
        <v>0</v>
      </c>
      <c r="Z83" s="91">
        <v>0</v>
      </c>
      <c r="AA83" s="91">
        <f>SUM(V83:Z83)</f>
        <v>0</v>
      </c>
      <c r="AB83" s="91">
        <v>0</v>
      </c>
      <c r="AC83" s="91">
        <v>0</v>
      </c>
      <c r="AD83" s="91">
        <v>0</v>
      </c>
      <c r="AE83" s="91">
        <v>0</v>
      </c>
      <c r="AF83" s="91">
        <v>0</v>
      </c>
      <c r="AG83" s="91">
        <f t="shared" si="168"/>
        <v>0</v>
      </c>
      <c r="AH83" s="91">
        <f t="shared" si="169"/>
        <v>0</v>
      </c>
      <c r="AI83" s="91">
        <f t="shared" si="170"/>
        <v>0</v>
      </c>
      <c r="AJ83" s="91">
        <f t="shared" si="171"/>
        <v>0</v>
      </c>
      <c r="AK83" s="91">
        <f t="shared" si="172"/>
        <v>0</v>
      </c>
      <c r="AL83" s="91">
        <f t="shared" si="173"/>
        <v>0</v>
      </c>
      <c r="AM83" s="91">
        <f t="shared" si="174"/>
        <v>0</v>
      </c>
      <c r="AN83" s="91"/>
      <c r="AO83" s="91"/>
      <c r="AP83" s="91"/>
      <c r="AQ83" s="91"/>
      <c r="AR83" s="91"/>
      <c r="AS83" s="91"/>
      <c r="AT83" s="91">
        <f t="shared" si="175"/>
        <v>0</v>
      </c>
      <c r="AU83" s="91">
        <f t="shared" si="176"/>
        <v>0</v>
      </c>
      <c r="AV83" s="91">
        <f t="shared" si="177"/>
        <v>0</v>
      </c>
      <c r="AW83" s="91">
        <f t="shared" si="178"/>
        <v>0</v>
      </c>
      <c r="AX83" s="91">
        <f t="shared" si="179"/>
        <v>0</v>
      </c>
      <c r="AY83" s="91">
        <f t="shared" si="180"/>
        <v>0</v>
      </c>
    </row>
    <row r="84" spans="1:51" ht="76.5">
      <c r="A84" s="85" t="s">
        <v>566</v>
      </c>
      <c r="B84" s="85" t="s">
        <v>242</v>
      </c>
      <c r="C84" s="85" t="s">
        <v>451</v>
      </c>
      <c r="D84" s="85" t="s">
        <v>111</v>
      </c>
      <c r="E84" s="85" t="s">
        <v>452</v>
      </c>
      <c r="F84" s="135">
        <v>4</v>
      </c>
      <c r="G84" s="135" t="s">
        <v>146</v>
      </c>
      <c r="H84" s="135" t="s">
        <v>244</v>
      </c>
      <c r="I84" s="85"/>
      <c r="J84" s="91">
        <v>0</v>
      </c>
      <c r="K84" s="91">
        <v>0</v>
      </c>
      <c r="L84" s="91">
        <v>0</v>
      </c>
      <c r="M84" s="91">
        <v>0</v>
      </c>
      <c r="N84" s="91">
        <v>0</v>
      </c>
      <c r="O84" s="91">
        <f t="shared" si="165"/>
        <v>0</v>
      </c>
      <c r="P84" s="91">
        <v>0</v>
      </c>
      <c r="Q84" s="91">
        <v>0</v>
      </c>
      <c r="R84" s="91">
        <v>0</v>
      </c>
      <c r="S84" s="91">
        <v>0</v>
      </c>
      <c r="T84" s="91">
        <v>0</v>
      </c>
      <c r="U84" s="91">
        <f t="shared" si="166"/>
        <v>0</v>
      </c>
      <c r="V84" s="91">
        <v>0</v>
      </c>
      <c r="W84" s="91">
        <v>0</v>
      </c>
      <c r="X84" s="91">
        <v>0</v>
      </c>
      <c r="Y84" s="91">
        <v>0</v>
      </c>
      <c r="Z84" s="91">
        <v>0</v>
      </c>
      <c r="AA84" s="91">
        <f t="shared" si="167"/>
        <v>0</v>
      </c>
      <c r="AB84" s="91">
        <v>0</v>
      </c>
      <c r="AC84" s="91">
        <v>0</v>
      </c>
      <c r="AD84" s="91">
        <v>0</v>
      </c>
      <c r="AE84" s="91">
        <v>0</v>
      </c>
      <c r="AF84" s="91">
        <v>0</v>
      </c>
      <c r="AG84" s="91">
        <f t="shared" si="168"/>
        <v>0</v>
      </c>
      <c r="AH84" s="91">
        <f t="shared" si="169"/>
        <v>0</v>
      </c>
      <c r="AI84" s="91">
        <f t="shared" si="170"/>
        <v>0</v>
      </c>
      <c r="AJ84" s="91">
        <f t="shared" si="171"/>
        <v>0</v>
      </c>
      <c r="AK84" s="91">
        <f t="shared" si="172"/>
        <v>0</v>
      </c>
      <c r="AL84" s="91">
        <f t="shared" si="173"/>
        <v>0</v>
      </c>
      <c r="AM84" s="91">
        <f t="shared" si="174"/>
        <v>0</v>
      </c>
      <c r="AN84" s="91"/>
      <c r="AO84" s="91"/>
      <c r="AP84" s="91"/>
      <c r="AQ84" s="91"/>
      <c r="AR84" s="91"/>
      <c r="AS84" s="91"/>
      <c r="AT84" s="91">
        <f t="shared" si="175"/>
        <v>0</v>
      </c>
      <c r="AU84" s="91">
        <f t="shared" si="176"/>
        <v>0</v>
      </c>
      <c r="AV84" s="91">
        <f t="shared" si="177"/>
        <v>0</v>
      </c>
      <c r="AW84" s="91">
        <f t="shared" si="178"/>
        <v>0</v>
      </c>
      <c r="AX84" s="91">
        <f t="shared" si="179"/>
        <v>0</v>
      </c>
      <c r="AY84" s="91">
        <f t="shared" si="180"/>
        <v>0</v>
      </c>
    </row>
    <row r="85" spans="1:51" ht="63.75">
      <c r="A85" s="85" t="s">
        <v>567</v>
      </c>
      <c r="B85" s="85" t="s">
        <v>242</v>
      </c>
      <c r="C85" s="85" t="s">
        <v>453</v>
      </c>
      <c r="D85" s="85" t="s">
        <v>111</v>
      </c>
      <c r="E85" s="85" t="s">
        <v>454</v>
      </c>
      <c r="F85" s="135">
        <v>4</v>
      </c>
      <c r="G85" s="135" t="s">
        <v>146</v>
      </c>
      <c r="H85" s="135" t="s">
        <v>244</v>
      </c>
      <c r="I85" s="85"/>
      <c r="J85" s="91">
        <v>0</v>
      </c>
      <c r="K85" s="91">
        <v>0</v>
      </c>
      <c r="L85" s="91">
        <v>0</v>
      </c>
      <c r="M85" s="91">
        <v>0</v>
      </c>
      <c r="N85" s="91">
        <v>0</v>
      </c>
      <c r="O85" s="91">
        <f t="shared" si="165"/>
        <v>0</v>
      </c>
      <c r="P85" s="91">
        <v>0</v>
      </c>
      <c r="Q85" s="91">
        <v>0</v>
      </c>
      <c r="R85" s="91">
        <v>0</v>
      </c>
      <c r="S85" s="91">
        <v>0</v>
      </c>
      <c r="T85" s="91">
        <v>0</v>
      </c>
      <c r="U85" s="91">
        <f t="shared" si="166"/>
        <v>0</v>
      </c>
      <c r="V85" s="91">
        <v>0</v>
      </c>
      <c r="W85" s="91">
        <v>0</v>
      </c>
      <c r="X85" s="91">
        <v>0</v>
      </c>
      <c r="Y85" s="91">
        <v>0</v>
      </c>
      <c r="Z85" s="91">
        <v>0</v>
      </c>
      <c r="AA85" s="91">
        <f t="shared" si="167"/>
        <v>0</v>
      </c>
      <c r="AB85" s="91">
        <v>0</v>
      </c>
      <c r="AC85" s="91">
        <v>0</v>
      </c>
      <c r="AD85" s="91">
        <v>0</v>
      </c>
      <c r="AE85" s="91">
        <v>0</v>
      </c>
      <c r="AF85" s="91">
        <v>0</v>
      </c>
      <c r="AG85" s="91">
        <f t="shared" si="168"/>
        <v>0</v>
      </c>
      <c r="AH85" s="91">
        <f t="shared" si="169"/>
        <v>0</v>
      </c>
      <c r="AI85" s="91">
        <f t="shared" si="170"/>
        <v>0</v>
      </c>
      <c r="AJ85" s="91">
        <f t="shared" si="171"/>
        <v>0</v>
      </c>
      <c r="AK85" s="91">
        <f t="shared" si="172"/>
        <v>0</v>
      </c>
      <c r="AL85" s="91">
        <f t="shared" si="173"/>
        <v>0</v>
      </c>
      <c r="AM85" s="91">
        <f t="shared" si="174"/>
        <v>0</v>
      </c>
      <c r="AN85" s="91"/>
      <c r="AO85" s="91"/>
      <c r="AP85" s="91"/>
      <c r="AQ85" s="91"/>
      <c r="AR85" s="91"/>
      <c r="AS85" s="91"/>
      <c r="AT85" s="91">
        <f t="shared" si="175"/>
        <v>0</v>
      </c>
      <c r="AU85" s="91">
        <f t="shared" si="176"/>
        <v>0</v>
      </c>
      <c r="AV85" s="91">
        <f t="shared" si="177"/>
        <v>0</v>
      </c>
      <c r="AW85" s="91">
        <f t="shared" si="178"/>
        <v>0</v>
      </c>
      <c r="AX85" s="91">
        <f t="shared" si="179"/>
        <v>0</v>
      </c>
      <c r="AY85" s="91">
        <f t="shared" si="180"/>
        <v>0</v>
      </c>
    </row>
    <row r="86" spans="1:51" ht="229.5">
      <c r="A86" s="85" t="s">
        <v>568</v>
      </c>
      <c r="B86" s="85" t="s">
        <v>455</v>
      </c>
      <c r="C86" s="85" t="s">
        <v>456</v>
      </c>
      <c r="D86" s="85" t="s">
        <v>82</v>
      </c>
      <c r="E86" s="85" t="s">
        <v>457</v>
      </c>
      <c r="F86" s="135">
        <v>4</v>
      </c>
      <c r="G86" s="135">
        <v>7</v>
      </c>
      <c r="H86" s="135" t="s">
        <v>357</v>
      </c>
      <c r="I86" s="85"/>
      <c r="J86" s="91">
        <v>0</v>
      </c>
      <c r="K86" s="91">
        <v>0</v>
      </c>
      <c r="L86" s="91">
        <v>0</v>
      </c>
      <c r="M86" s="91">
        <v>0</v>
      </c>
      <c r="N86" s="91">
        <v>0</v>
      </c>
      <c r="O86" s="91">
        <f t="shared" si="165"/>
        <v>0</v>
      </c>
      <c r="P86" s="91">
        <v>0</v>
      </c>
      <c r="Q86" s="91">
        <v>0</v>
      </c>
      <c r="R86" s="91">
        <v>0</v>
      </c>
      <c r="S86" s="91">
        <v>0</v>
      </c>
      <c r="T86" s="91">
        <v>0</v>
      </c>
      <c r="U86" s="91">
        <f t="shared" si="166"/>
        <v>0</v>
      </c>
      <c r="V86" s="91">
        <v>0</v>
      </c>
      <c r="W86" s="91">
        <v>0</v>
      </c>
      <c r="X86" s="91">
        <v>0</v>
      </c>
      <c r="Y86" s="91">
        <v>0</v>
      </c>
      <c r="Z86" s="91">
        <v>0</v>
      </c>
      <c r="AA86" s="91">
        <f t="shared" si="167"/>
        <v>0</v>
      </c>
      <c r="AB86" s="91">
        <v>0</v>
      </c>
      <c r="AC86" s="91">
        <v>0</v>
      </c>
      <c r="AD86" s="91">
        <v>0</v>
      </c>
      <c r="AE86" s="91">
        <v>0</v>
      </c>
      <c r="AF86" s="91">
        <v>0</v>
      </c>
      <c r="AG86" s="91">
        <f t="shared" si="168"/>
        <v>0</v>
      </c>
      <c r="AH86" s="91">
        <f t="shared" si="169"/>
        <v>0</v>
      </c>
      <c r="AI86" s="91">
        <f t="shared" si="170"/>
        <v>0</v>
      </c>
      <c r="AJ86" s="91">
        <f t="shared" si="171"/>
        <v>0</v>
      </c>
      <c r="AK86" s="91">
        <f t="shared" si="172"/>
        <v>0</v>
      </c>
      <c r="AL86" s="91">
        <f t="shared" si="173"/>
        <v>0</v>
      </c>
      <c r="AM86" s="91">
        <f t="shared" si="174"/>
        <v>0</v>
      </c>
      <c r="AN86" s="91"/>
      <c r="AO86" s="91"/>
      <c r="AP86" s="91"/>
      <c r="AQ86" s="91"/>
      <c r="AR86" s="91"/>
      <c r="AS86" s="91"/>
      <c r="AT86" s="91">
        <f t="shared" si="175"/>
        <v>0</v>
      </c>
      <c r="AU86" s="91">
        <f t="shared" si="176"/>
        <v>0</v>
      </c>
      <c r="AV86" s="91">
        <f t="shared" si="177"/>
        <v>0</v>
      </c>
      <c r="AW86" s="91">
        <f t="shared" si="178"/>
        <v>0</v>
      </c>
      <c r="AX86" s="91">
        <f t="shared" si="179"/>
        <v>0</v>
      </c>
      <c r="AY86" s="91">
        <f t="shared" si="180"/>
        <v>0</v>
      </c>
    </row>
    <row r="87" spans="1:51" ht="130.5" customHeight="1">
      <c r="A87" s="85" t="s">
        <v>569</v>
      </c>
      <c r="B87" s="85" t="s">
        <v>242</v>
      </c>
      <c r="C87" s="85" t="s">
        <v>458</v>
      </c>
      <c r="D87" s="85" t="s">
        <v>111</v>
      </c>
      <c r="E87" s="85" t="s">
        <v>452</v>
      </c>
      <c r="F87" s="135">
        <v>4</v>
      </c>
      <c r="G87" s="135" t="s">
        <v>146</v>
      </c>
      <c r="H87" s="135" t="s">
        <v>244</v>
      </c>
      <c r="I87" s="85"/>
      <c r="J87" s="91">
        <v>0</v>
      </c>
      <c r="K87" s="91">
        <v>0</v>
      </c>
      <c r="L87" s="91">
        <v>0</v>
      </c>
      <c r="M87" s="91">
        <v>0</v>
      </c>
      <c r="N87" s="91">
        <v>0</v>
      </c>
      <c r="O87" s="91">
        <f t="shared" si="165"/>
        <v>0</v>
      </c>
      <c r="P87" s="91">
        <v>0</v>
      </c>
      <c r="Q87" s="91">
        <v>0</v>
      </c>
      <c r="R87" s="91">
        <v>0</v>
      </c>
      <c r="S87" s="91">
        <v>0</v>
      </c>
      <c r="T87" s="91">
        <v>0</v>
      </c>
      <c r="U87" s="91">
        <f t="shared" si="166"/>
        <v>0</v>
      </c>
      <c r="V87" s="91">
        <v>0</v>
      </c>
      <c r="W87" s="91">
        <v>0</v>
      </c>
      <c r="X87" s="91">
        <v>0</v>
      </c>
      <c r="Y87" s="91">
        <v>0</v>
      </c>
      <c r="Z87" s="91">
        <v>0</v>
      </c>
      <c r="AA87" s="91">
        <f t="shared" si="167"/>
        <v>0</v>
      </c>
      <c r="AB87" s="91">
        <v>0</v>
      </c>
      <c r="AC87" s="91">
        <v>0</v>
      </c>
      <c r="AD87" s="91">
        <v>0</v>
      </c>
      <c r="AE87" s="91">
        <v>0</v>
      </c>
      <c r="AF87" s="91">
        <v>0</v>
      </c>
      <c r="AG87" s="91">
        <f t="shared" si="168"/>
        <v>0</v>
      </c>
      <c r="AH87" s="91">
        <f t="shared" si="169"/>
        <v>0</v>
      </c>
      <c r="AI87" s="91">
        <f t="shared" si="170"/>
        <v>0</v>
      </c>
      <c r="AJ87" s="91">
        <f t="shared" si="171"/>
        <v>0</v>
      </c>
      <c r="AK87" s="91">
        <f t="shared" si="172"/>
        <v>0</v>
      </c>
      <c r="AL87" s="91">
        <f t="shared" si="173"/>
        <v>0</v>
      </c>
      <c r="AM87" s="91">
        <f t="shared" si="174"/>
        <v>0</v>
      </c>
      <c r="AN87" s="91"/>
      <c r="AO87" s="91"/>
      <c r="AP87" s="91"/>
      <c r="AQ87" s="91"/>
      <c r="AR87" s="91"/>
      <c r="AS87" s="91"/>
      <c r="AT87" s="91">
        <f t="shared" si="175"/>
        <v>0</v>
      </c>
      <c r="AU87" s="91">
        <f t="shared" si="176"/>
        <v>0</v>
      </c>
      <c r="AV87" s="91">
        <f t="shared" si="177"/>
        <v>0</v>
      </c>
      <c r="AW87" s="91">
        <f t="shared" si="178"/>
        <v>0</v>
      </c>
      <c r="AX87" s="91">
        <f t="shared" si="179"/>
        <v>0</v>
      </c>
      <c r="AY87" s="91">
        <f t="shared" si="180"/>
        <v>0</v>
      </c>
    </row>
    <row r="88" spans="1:51" ht="63.75">
      <c r="A88" s="85" t="s">
        <v>570</v>
      </c>
      <c r="B88" s="85" t="s">
        <v>242</v>
      </c>
      <c r="C88" s="85" t="s">
        <v>459</v>
      </c>
      <c r="D88" s="85" t="s">
        <v>111</v>
      </c>
      <c r="E88" s="85" t="s">
        <v>452</v>
      </c>
      <c r="F88" s="135">
        <v>4</v>
      </c>
      <c r="G88" s="135" t="s">
        <v>146</v>
      </c>
      <c r="H88" s="135" t="s">
        <v>244</v>
      </c>
      <c r="I88" s="85"/>
      <c r="J88" s="91">
        <v>0</v>
      </c>
      <c r="K88" s="91">
        <v>0</v>
      </c>
      <c r="L88" s="91">
        <v>0</v>
      </c>
      <c r="M88" s="91">
        <v>0</v>
      </c>
      <c r="N88" s="91">
        <v>0</v>
      </c>
      <c r="O88" s="91">
        <f t="shared" si="165"/>
        <v>0</v>
      </c>
      <c r="P88" s="91">
        <v>0</v>
      </c>
      <c r="Q88" s="91">
        <v>0</v>
      </c>
      <c r="R88" s="91">
        <v>0</v>
      </c>
      <c r="S88" s="91">
        <v>0</v>
      </c>
      <c r="T88" s="91">
        <v>0</v>
      </c>
      <c r="U88" s="91">
        <f t="shared" si="166"/>
        <v>0</v>
      </c>
      <c r="V88" s="91">
        <v>0</v>
      </c>
      <c r="W88" s="91">
        <v>0</v>
      </c>
      <c r="X88" s="91">
        <v>0</v>
      </c>
      <c r="Y88" s="91">
        <v>0</v>
      </c>
      <c r="Z88" s="91">
        <v>0</v>
      </c>
      <c r="AA88" s="91">
        <f t="shared" si="167"/>
        <v>0</v>
      </c>
      <c r="AB88" s="91">
        <v>0</v>
      </c>
      <c r="AC88" s="91">
        <v>0</v>
      </c>
      <c r="AD88" s="91">
        <v>0</v>
      </c>
      <c r="AE88" s="91">
        <v>0</v>
      </c>
      <c r="AF88" s="91">
        <v>0</v>
      </c>
      <c r="AG88" s="91">
        <f t="shared" si="168"/>
        <v>0</v>
      </c>
      <c r="AH88" s="91">
        <f t="shared" si="169"/>
        <v>0</v>
      </c>
      <c r="AI88" s="91">
        <f t="shared" si="170"/>
        <v>0</v>
      </c>
      <c r="AJ88" s="91">
        <f t="shared" si="171"/>
        <v>0</v>
      </c>
      <c r="AK88" s="91">
        <f t="shared" si="172"/>
        <v>0</v>
      </c>
      <c r="AL88" s="91">
        <f t="shared" si="173"/>
        <v>0</v>
      </c>
      <c r="AM88" s="91">
        <f t="shared" si="174"/>
        <v>0</v>
      </c>
      <c r="AN88" s="91"/>
      <c r="AO88" s="91"/>
      <c r="AP88" s="91"/>
      <c r="AQ88" s="91"/>
      <c r="AR88" s="91"/>
      <c r="AS88" s="91"/>
      <c r="AT88" s="91">
        <f t="shared" si="175"/>
        <v>0</v>
      </c>
      <c r="AU88" s="91">
        <f t="shared" si="176"/>
        <v>0</v>
      </c>
      <c r="AV88" s="91">
        <f t="shared" si="177"/>
        <v>0</v>
      </c>
      <c r="AW88" s="91">
        <f t="shared" si="178"/>
        <v>0</v>
      </c>
      <c r="AX88" s="91">
        <f t="shared" si="179"/>
        <v>0</v>
      </c>
      <c r="AY88" s="91">
        <f t="shared" si="180"/>
        <v>0</v>
      </c>
    </row>
    <row r="89" spans="1:51" ht="76.5">
      <c r="A89" s="85" t="s">
        <v>571</v>
      </c>
      <c r="B89" s="85" t="s">
        <v>242</v>
      </c>
      <c r="C89" s="85" t="s">
        <v>460</v>
      </c>
      <c r="D89" s="85" t="s">
        <v>111</v>
      </c>
      <c r="E89" s="85" t="s">
        <v>461</v>
      </c>
      <c r="F89" s="135">
        <v>4</v>
      </c>
      <c r="G89" s="135" t="s">
        <v>146</v>
      </c>
      <c r="H89" s="135" t="s">
        <v>244</v>
      </c>
      <c r="I89" s="85"/>
      <c r="J89" s="91">
        <v>0</v>
      </c>
      <c r="K89" s="91">
        <v>0</v>
      </c>
      <c r="L89" s="91">
        <v>0</v>
      </c>
      <c r="M89" s="91">
        <v>0</v>
      </c>
      <c r="N89" s="91">
        <v>0</v>
      </c>
      <c r="O89" s="91">
        <f t="shared" si="165"/>
        <v>0</v>
      </c>
      <c r="P89" s="91">
        <v>0</v>
      </c>
      <c r="Q89" s="91">
        <v>0</v>
      </c>
      <c r="R89" s="91">
        <v>0</v>
      </c>
      <c r="S89" s="91">
        <v>0</v>
      </c>
      <c r="T89" s="91">
        <v>0</v>
      </c>
      <c r="U89" s="91">
        <f t="shared" si="166"/>
        <v>0</v>
      </c>
      <c r="V89" s="91">
        <v>0</v>
      </c>
      <c r="W89" s="91">
        <v>0</v>
      </c>
      <c r="X89" s="91">
        <v>0</v>
      </c>
      <c r="Y89" s="91">
        <v>0</v>
      </c>
      <c r="Z89" s="91">
        <v>0</v>
      </c>
      <c r="AA89" s="91">
        <f t="shared" si="167"/>
        <v>0</v>
      </c>
      <c r="AB89" s="91">
        <v>0</v>
      </c>
      <c r="AC89" s="91">
        <v>0</v>
      </c>
      <c r="AD89" s="91">
        <v>0</v>
      </c>
      <c r="AE89" s="91">
        <v>0</v>
      </c>
      <c r="AF89" s="91">
        <v>0</v>
      </c>
      <c r="AG89" s="91">
        <f t="shared" si="168"/>
        <v>0</v>
      </c>
      <c r="AH89" s="91">
        <f t="shared" si="169"/>
        <v>0</v>
      </c>
      <c r="AI89" s="91">
        <f t="shared" si="170"/>
        <v>0</v>
      </c>
      <c r="AJ89" s="91">
        <f t="shared" si="171"/>
        <v>0</v>
      </c>
      <c r="AK89" s="91">
        <f t="shared" si="172"/>
        <v>0</v>
      </c>
      <c r="AL89" s="91">
        <f t="shared" si="173"/>
        <v>0</v>
      </c>
      <c r="AM89" s="91">
        <f t="shared" si="174"/>
        <v>0</v>
      </c>
      <c r="AN89" s="91"/>
      <c r="AO89" s="91"/>
      <c r="AP89" s="91"/>
      <c r="AQ89" s="91"/>
      <c r="AR89" s="91"/>
      <c r="AS89" s="91"/>
      <c r="AT89" s="91">
        <f t="shared" si="175"/>
        <v>0</v>
      </c>
      <c r="AU89" s="91">
        <f t="shared" si="176"/>
        <v>0</v>
      </c>
      <c r="AV89" s="91">
        <f t="shared" si="177"/>
        <v>0</v>
      </c>
      <c r="AW89" s="91">
        <f t="shared" si="178"/>
        <v>0</v>
      </c>
      <c r="AX89" s="91">
        <f t="shared" si="179"/>
        <v>0</v>
      </c>
      <c r="AY89" s="91">
        <f t="shared" si="180"/>
        <v>0</v>
      </c>
    </row>
    <row r="90" spans="1:51" ht="63.75">
      <c r="A90" s="85" t="s">
        <v>572</v>
      </c>
      <c r="B90" s="85" t="s">
        <v>242</v>
      </c>
      <c r="C90" s="85" t="s">
        <v>462</v>
      </c>
      <c r="D90" s="85" t="s">
        <v>111</v>
      </c>
      <c r="E90" s="85" t="s">
        <v>463</v>
      </c>
      <c r="F90" s="135">
        <v>4</v>
      </c>
      <c r="G90" s="135" t="s">
        <v>146</v>
      </c>
      <c r="H90" s="135" t="s">
        <v>244</v>
      </c>
      <c r="I90" s="85"/>
      <c r="J90" s="91">
        <v>0</v>
      </c>
      <c r="K90" s="91">
        <v>0</v>
      </c>
      <c r="L90" s="91">
        <v>0</v>
      </c>
      <c r="M90" s="91">
        <v>0</v>
      </c>
      <c r="N90" s="91">
        <v>0</v>
      </c>
      <c r="O90" s="91">
        <f t="shared" si="165"/>
        <v>0</v>
      </c>
      <c r="P90" s="91">
        <v>0</v>
      </c>
      <c r="Q90" s="91">
        <v>0</v>
      </c>
      <c r="R90" s="91">
        <v>0</v>
      </c>
      <c r="S90" s="91">
        <v>0</v>
      </c>
      <c r="T90" s="91">
        <v>0</v>
      </c>
      <c r="U90" s="91">
        <f t="shared" si="166"/>
        <v>0</v>
      </c>
      <c r="V90" s="91">
        <v>0</v>
      </c>
      <c r="W90" s="91">
        <v>0</v>
      </c>
      <c r="X90" s="91">
        <v>0</v>
      </c>
      <c r="Y90" s="91">
        <v>0</v>
      </c>
      <c r="Z90" s="91">
        <v>0</v>
      </c>
      <c r="AA90" s="91">
        <f t="shared" si="167"/>
        <v>0</v>
      </c>
      <c r="AB90" s="91">
        <v>0</v>
      </c>
      <c r="AC90" s="91">
        <v>0</v>
      </c>
      <c r="AD90" s="91">
        <v>0</v>
      </c>
      <c r="AE90" s="91">
        <v>0</v>
      </c>
      <c r="AF90" s="91">
        <v>0</v>
      </c>
      <c r="AG90" s="91">
        <f t="shared" si="168"/>
        <v>0</v>
      </c>
      <c r="AH90" s="91">
        <f t="shared" si="169"/>
        <v>0</v>
      </c>
      <c r="AI90" s="91">
        <f t="shared" si="170"/>
        <v>0</v>
      </c>
      <c r="AJ90" s="91">
        <f t="shared" si="171"/>
        <v>0</v>
      </c>
      <c r="AK90" s="91">
        <f t="shared" si="172"/>
        <v>0</v>
      </c>
      <c r="AL90" s="91">
        <f t="shared" si="173"/>
        <v>0</v>
      </c>
      <c r="AM90" s="91">
        <f t="shared" si="174"/>
        <v>0</v>
      </c>
      <c r="AN90" s="91"/>
      <c r="AO90" s="91"/>
      <c r="AP90" s="91"/>
      <c r="AQ90" s="91"/>
      <c r="AR90" s="91"/>
      <c r="AS90" s="91"/>
      <c r="AT90" s="91">
        <f t="shared" si="175"/>
        <v>0</v>
      </c>
      <c r="AU90" s="91">
        <f t="shared" si="176"/>
        <v>0</v>
      </c>
      <c r="AV90" s="91">
        <f t="shared" si="177"/>
        <v>0</v>
      </c>
      <c r="AW90" s="91">
        <f t="shared" si="178"/>
        <v>0</v>
      </c>
      <c r="AX90" s="91">
        <f t="shared" si="179"/>
        <v>0</v>
      </c>
      <c r="AY90" s="91">
        <f t="shared" si="180"/>
        <v>0</v>
      </c>
    </row>
    <row r="91" spans="1:51" ht="76.5">
      <c r="A91" s="85" t="s">
        <v>573</v>
      </c>
      <c r="B91" s="85" t="s">
        <v>242</v>
      </c>
      <c r="C91" s="85" t="s">
        <v>464</v>
      </c>
      <c r="D91" s="85" t="s">
        <v>111</v>
      </c>
      <c r="E91" s="85" t="s">
        <v>410</v>
      </c>
      <c r="F91" s="135">
        <v>4</v>
      </c>
      <c r="G91" s="135" t="s">
        <v>146</v>
      </c>
      <c r="H91" s="135" t="s">
        <v>244</v>
      </c>
      <c r="I91" s="85"/>
      <c r="J91" s="91">
        <v>0</v>
      </c>
      <c r="K91" s="91">
        <v>0</v>
      </c>
      <c r="L91" s="91">
        <v>0</v>
      </c>
      <c r="M91" s="91">
        <v>0</v>
      </c>
      <c r="N91" s="91">
        <v>0</v>
      </c>
      <c r="O91" s="91">
        <f t="shared" si="165"/>
        <v>0</v>
      </c>
      <c r="P91" s="91">
        <v>0</v>
      </c>
      <c r="Q91" s="91">
        <v>0</v>
      </c>
      <c r="R91" s="91">
        <v>0</v>
      </c>
      <c r="S91" s="91">
        <v>0</v>
      </c>
      <c r="T91" s="91">
        <v>0</v>
      </c>
      <c r="U91" s="91">
        <f t="shared" si="166"/>
        <v>0</v>
      </c>
      <c r="V91" s="91">
        <v>0</v>
      </c>
      <c r="W91" s="91">
        <v>0</v>
      </c>
      <c r="X91" s="91">
        <v>0</v>
      </c>
      <c r="Y91" s="91">
        <v>0</v>
      </c>
      <c r="Z91" s="91">
        <v>0</v>
      </c>
      <c r="AA91" s="91">
        <f t="shared" si="167"/>
        <v>0</v>
      </c>
      <c r="AB91" s="91">
        <v>0</v>
      </c>
      <c r="AC91" s="91">
        <v>0</v>
      </c>
      <c r="AD91" s="91">
        <v>0</v>
      </c>
      <c r="AE91" s="91">
        <v>0</v>
      </c>
      <c r="AF91" s="91">
        <v>0</v>
      </c>
      <c r="AG91" s="91">
        <f t="shared" si="168"/>
        <v>0</v>
      </c>
      <c r="AH91" s="91">
        <f t="shared" si="169"/>
        <v>0</v>
      </c>
      <c r="AI91" s="91">
        <f t="shared" si="170"/>
        <v>0</v>
      </c>
      <c r="AJ91" s="91">
        <f t="shared" si="171"/>
        <v>0</v>
      </c>
      <c r="AK91" s="91">
        <f t="shared" si="172"/>
        <v>0</v>
      </c>
      <c r="AL91" s="91">
        <f t="shared" si="173"/>
        <v>0</v>
      </c>
      <c r="AM91" s="91">
        <f t="shared" si="174"/>
        <v>0</v>
      </c>
      <c r="AN91" s="91"/>
      <c r="AO91" s="91"/>
      <c r="AP91" s="91"/>
      <c r="AQ91" s="91"/>
      <c r="AR91" s="91"/>
      <c r="AS91" s="91"/>
      <c r="AT91" s="91">
        <f t="shared" si="175"/>
        <v>0</v>
      </c>
      <c r="AU91" s="91">
        <f t="shared" si="176"/>
        <v>0</v>
      </c>
      <c r="AV91" s="91">
        <f t="shared" si="177"/>
        <v>0</v>
      </c>
      <c r="AW91" s="91">
        <f t="shared" si="178"/>
        <v>0</v>
      </c>
      <c r="AX91" s="91">
        <f t="shared" si="179"/>
        <v>0</v>
      </c>
      <c r="AY91" s="91">
        <f t="shared" si="180"/>
        <v>0</v>
      </c>
    </row>
    <row r="92" spans="1:51" ht="63.75">
      <c r="A92" s="85" t="s">
        <v>574</v>
      </c>
      <c r="B92" s="85" t="s">
        <v>242</v>
      </c>
      <c r="C92" s="85" t="s">
        <v>465</v>
      </c>
      <c r="D92" s="85" t="s">
        <v>71</v>
      </c>
      <c r="E92" s="85"/>
      <c r="F92" s="135">
        <v>4</v>
      </c>
      <c r="G92" s="135" t="s">
        <v>146</v>
      </c>
      <c r="H92" s="135" t="s">
        <v>244</v>
      </c>
      <c r="I92" s="85"/>
      <c r="J92" s="91">
        <v>0</v>
      </c>
      <c r="K92" s="91">
        <v>0</v>
      </c>
      <c r="L92" s="91">
        <v>0</v>
      </c>
      <c r="M92" s="91">
        <v>0</v>
      </c>
      <c r="N92" s="91">
        <v>0</v>
      </c>
      <c r="O92" s="91">
        <f t="shared" si="165"/>
        <v>0</v>
      </c>
      <c r="P92" s="91">
        <v>0</v>
      </c>
      <c r="Q92" s="91">
        <v>0</v>
      </c>
      <c r="R92" s="91">
        <v>0</v>
      </c>
      <c r="S92" s="91">
        <v>0</v>
      </c>
      <c r="T92" s="91">
        <v>0</v>
      </c>
      <c r="U92" s="91">
        <f t="shared" si="166"/>
        <v>0</v>
      </c>
      <c r="V92" s="91">
        <v>0</v>
      </c>
      <c r="W92" s="91">
        <v>0</v>
      </c>
      <c r="X92" s="91">
        <v>0</v>
      </c>
      <c r="Y92" s="91">
        <v>0</v>
      </c>
      <c r="Z92" s="91">
        <v>0</v>
      </c>
      <c r="AA92" s="91">
        <f t="shared" si="167"/>
        <v>0</v>
      </c>
      <c r="AB92" s="91">
        <v>0</v>
      </c>
      <c r="AC92" s="91">
        <v>0</v>
      </c>
      <c r="AD92" s="91">
        <v>0</v>
      </c>
      <c r="AE92" s="91">
        <v>0</v>
      </c>
      <c r="AF92" s="91">
        <v>0</v>
      </c>
      <c r="AG92" s="91">
        <f t="shared" si="168"/>
        <v>0</v>
      </c>
      <c r="AH92" s="91">
        <f t="shared" si="169"/>
        <v>0</v>
      </c>
      <c r="AI92" s="91">
        <f t="shared" si="170"/>
        <v>0</v>
      </c>
      <c r="AJ92" s="91">
        <f t="shared" si="171"/>
        <v>0</v>
      </c>
      <c r="AK92" s="91">
        <f t="shared" si="172"/>
        <v>0</v>
      </c>
      <c r="AL92" s="91">
        <f t="shared" si="173"/>
        <v>0</v>
      </c>
      <c r="AM92" s="91">
        <f t="shared" si="174"/>
        <v>0</v>
      </c>
      <c r="AN92" s="91"/>
      <c r="AO92" s="91"/>
      <c r="AP92" s="91"/>
      <c r="AQ92" s="91"/>
      <c r="AR92" s="91"/>
      <c r="AS92" s="91"/>
      <c r="AT92" s="91">
        <f t="shared" si="175"/>
        <v>0</v>
      </c>
      <c r="AU92" s="91">
        <f t="shared" si="176"/>
        <v>0</v>
      </c>
      <c r="AV92" s="91">
        <f t="shared" si="177"/>
        <v>0</v>
      </c>
      <c r="AW92" s="91">
        <f t="shared" si="178"/>
        <v>0</v>
      </c>
      <c r="AX92" s="91">
        <f t="shared" si="179"/>
        <v>0</v>
      </c>
      <c r="AY92" s="91">
        <f t="shared" si="180"/>
        <v>0</v>
      </c>
    </row>
    <row r="93" spans="1:51" ht="63.75">
      <c r="A93" s="85" t="s">
        <v>575</v>
      </c>
      <c r="B93" s="85" t="s">
        <v>242</v>
      </c>
      <c r="C93" s="85" t="s">
        <v>466</v>
      </c>
      <c r="D93" s="85" t="s">
        <v>71</v>
      </c>
      <c r="E93" s="85"/>
      <c r="F93" s="135">
        <v>4</v>
      </c>
      <c r="G93" s="135" t="s">
        <v>146</v>
      </c>
      <c r="H93" s="135" t="s">
        <v>244</v>
      </c>
      <c r="I93" s="85"/>
      <c r="J93" s="91">
        <v>0</v>
      </c>
      <c r="K93" s="91">
        <v>0</v>
      </c>
      <c r="L93" s="91">
        <v>0</v>
      </c>
      <c r="M93" s="91">
        <v>0</v>
      </c>
      <c r="N93" s="91">
        <v>0</v>
      </c>
      <c r="O93" s="91">
        <f t="shared" si="165"/>
        <v>0</v>
      </c>
      <c r="P93" s="91">
        <v>0</v>
      </c>
      <c r="Q93" s="91">
        <v>0</v>
      </c>
      <c r="R93" s="91">
        <v>0</v>
      </c>
      <c r="S93" s="91">
        <v>0</v>
      </c>
      <c r="T93" s="91">
        <v>0</v>
      </c>
      <c r="U93" s="91">
        <f t="shared" si="166"/>
        <v>0</v>
      </c>
      <c r="V93" s="91">
        <v>0</v>
      </c>
      <c r="W93" s="91">
        <v>0</v>
      </c>
      <c r="X93" s="91">
        <v>0</v>
      </c>
      <c r="Y93" s="91">
        <v>0</v>
      </c>
      <c r="Z93" s="91">
        <v>0</v>
      </c>
      <c r="AA93" s="91">
        <f t="shared" si="167"/>
        <v>0</v>
      </c>
      <c r="AB93" s="91">
        <v>0</v>
      </c>
      <c r="AC93" s="91">
        <v>0</v>
      </c>
      <c r="AD93" s="91">
        <v>0</v>
      </c>
      <c r="AE93" s="91">
        <v>0</v>
      </c>
      <c r="AF93" s="91">
        <v>0</v>
      </c>
      <c r="AG93" s="91">
        <f t="shared" si="168"/>
        <v>0</v>
      </c>
      <c r="AH93" s="91">
        <f t="shared" si="169"/>
        <v>0</v>
      </c>
      <c r="AI93" s="91">
        <f t="shared" si="170"/>
        <v>0</v>
      </c>
      <c r="AJ93" s="91">
        <f t="shared" si="171"/>
        <v>0</v>
      </c>
      <c r="AK93" s="91">
        <f t="shared" si="172"/>
        <v>0</v>
      </c>
      <c r="AL93" s="91">
        <f t="shared" si="173"/>
        <v>0</v>
      </c>
      <c r="AM93" s="91">
        <f t="shared" si="174"/>
        <v>0</v>
      </c>
      <c r="AN93" s="91"/>
      <c r="AO93" s="91"/>
      <c r="AP93" s="91"/>
      <c r="AQ93" s="91"/>
      <c r="AR93" s="91"/>
      <c r="AS93" s="91"/>
      <c r="AT93" s="91">
        <f t="shared" si="175"/>
        <v>0</v>
      </c>
      <c r="AU93" s="91">
        <f t="shared" si="176"/>
        <v>0</v>
      </c>
      <c r="AV93" s="91">
        <f t="shared" si="177"/>
        <v>0</v>
      </c>
      <c r="AW93" s="91">
        <f t="shared" si="178"/>
        <v>0</v>
      </c>
      <c r="AX93" s="91">
        <f t="shared" si="179"/>
        <v>0</v>
      </c>
      <c r="AY93" s="91">
        <f t="shared" si="180"/>
        <v>0</v>
      </c>
    </row>
    <row r="94" spans="1:51" ht="76.5">
      <c r="A94" s="85" t="s">
        <v>576</v>
      </c>
      <c r="B94" s="85" t="s">
        <v>242</v>
      </c>
      <c r="C94" s="85" t="s">
        <v>467</v>
      </c>
      <c r="D94" s="85" t="s">
        <v>111</v>
      </c>
      <c r="E94" s="85" t="s">
        <v>468</v>
      </c>
      <c r="F94" s="135">
        <v>4</v>
      </c>
      <c r="G94" s="135" t="s">
        <v>146</v>
      </c>
      <c r="H94" s="135" t="s">
        <v>244</v>
      </c>
      <c r="I94" s="85"/>
      <c r="J94" s="91">
        <v>0</v>
      </c>
      <c r="K94" s="91">
        <v>0</v>
      </c>
      <c r="L94" s="91">
        <v>0</v>
      </c>
      <c r="M94" s="91">
        <v>0</v>
      </c>
      <c r="N94" s="91">
        <v>0</v>
      </c>
      <c r="O94" s="91">
        <f t="shared" si="165"/>
        <v>0</v>
      </c>
      <c r="P94" s="91">
        <v>0</v>
      </c>
      <c r="Q94" s="91">
        <v>0</v>
      </c>
      <c r="R94" s="91">
        <v>0</v>
      </c>
      <c r="S94" s="91">
        <v>0</v>
      </c>
      <c r="T94" s="91">
        <v>0</v>
      </c>
      <c r="U94" s="91">
        <f t="shared" si="166"/>
        <v>0</v>
      </c>
      <c r="V94" s="91">
        <v>0</v>
      </c>
      <c r="W94" s="91">
        <v>0</v>
      </c>
      <c r="X94" s="91">
        <v>0</v>
      </c>
      <c r="Y94" s="91">
        <v>0</v>
      </c>
      <c r="Z94" s="91">
        <v>0</v>
      </c>
      <c r="AA94" s="91">
        <f t="shared" si="167"/>
        <v>0</v>
      </c>
      <c r="AB94" s="91">
        <v>0</v>
      </c>
      <c r="AC94" s="91">
        <v>0</v>
      </c>
      <c r="AD94" s="91">
        <v>0</v>
      </c>
      <c r="AE94" s="91">
        <v>0</v>
      </c>
      <c r="AF94" s="91">
        <v>0</v>
      </c>
      <c r="AG94" s="91">
        <f t="shared" si="168"/>
        <v>0</v>
      </c>
      <c r="AH94" s="91">
        <f t="shared" si="169"/>
        <v>0</v>
      </c>
      <c r="AI94" s="91">
        <f t="shared" si="170"/>
        <v>0</v>
      </c>
      <c r="AJ94" s="91">
        <f t="shared" si="171"/>
        <v>0</v>
      </c>
      <c r="AK94" s="91">
        <f t="shared" si="172"/>
        <v>0</v>
      </c>
      <c r="AL94" s="91">
        <f t="shared" si="173"/>
        <v>0</v>
      </c>
      <c r="AM94" s="91">
        <f t="shared" si="174"/>
        <v>0</v>
      </c>
      <c r="AN94" s="91"/>
      <c r="AO94" s="91"/>
      <c r="AP94" s="91"/>
      <c r="AQ94" s="91"/>
      <c r="AR94" s="91"/>
      <c r="AS94" s="91"/>
      <c r="AT94" s="91">
        <f t="shared" si="175"/>
        <v>0</v>
      </c>
      <c r="AU94" s="91">
        <f t="shared" si="176"/>
        <v>0</v>
      </c>
      <c r="AV94" s="91">
        <f t="shared" si="177"/>
        <v>0</v>
      </c>
      <c r="AW94" s="91">
        <f t="shared" si="178"/>
        <v>0</v>
      </c>
      <c r="AX94" s="91">
        <f t="shared" si="179"/>
        <v>0</v>
      </c>
      <c r="AY94" s="91">
        <f t="shared" si="180"/>
        <v>0</v>
      </c>
    </row>
    <row r="95" spans="1:51" ht="117" customHeight="1">
      <c r="A95" s="85" t="s">
        <v>577</v>
      </c>
      <c r="B95" s="85" t="s">
        <v>242</v>
      </c>
      <c r="C95" s="85" t="s">
        <v>469</v>
      </c>
      <c r="D95" s="85" t="s">
        <v>111</v>
      </c>
      <c r="E95" s="85" t="s">
        <v>437</v>
      </c>
      <c r="F95" s="135">
        <v>4</v>
      </c>
      <c r="G95" s="135" t="s">
        <v>146</v>
      </c>
      <c r="H95" s="135" t="s">
        <v>244</v>
      </c>
      <c r="I95" s="85"/>
      <c r="J95" s="91">
        <v>0</v>
      </c>
      <c r="K95" s="91">
        <v>0</v>
      </c>
      <c r="L95" s="91">
        <v>0</v>
      </c>
      <c r="M95" s="91">
        <v>0</v>
      </c>
      <c r="N95" s="91">
        <v>0</v>
      </c>
      <c r="O95" s="91">
        <f t="shared" si="165"/>
        <v>0</v>
      </c>
      <c r="P95" s="91">
        <v>0</v>
      </c>
      <c r="Q95" s="91">
        <v>0</v>
      </c>
      <c r="R95" s="91">
        <v>0</v>
      </c>
      <c r="S95" s="91">
        <v>0</v>
      </c>
      <c r="T95" s="91">
        <v>0</v>
      </c>
      <c r="U95" s="91">
        <f t="shared" si="166"/>
        <v>0</v>
      </c>
      <c r="V95" s="91">
        <v>0</v>
      </c>
      <c r="W95" s="91">
        <v>0</v>
      </c>
      <c r="X95" s="91">
        <v>0</v>
      </c>
      <c r="Y95" s="91">
        <v>0</v>
      </c>
      <c r="Z95" s="91">
        <v>0</v>
      </c>
      <c r="AA95" s="91">
        <f t="shared" si="167"/>
        <v>0</v>
      </c>
      <c r="AB95" s="91">
        <v>0</v>
      </c>
      <c r="AC95" s="91">
        <v>0</v>
      </c>
      <c r="AD95" s="91">
        <v>0</v>
      </c>
      <c r="AE95" s="91">
        <v>0</v>
      </c>
      <c r="AF95" s="91">
        <v>0</v>
      </c>
      <c r="AG95" s="91">
        <f t="shared" si="168"/>
        <v>0</v>
      </c>
      <c r="AH95" s="91">
        <f t="shared" si="169"/>
        <v>0</v>
      </c>
      <c r="AI95" s="91">
        <f t="shared" si="170"/>
        <v>0</v>
      </c>
      <c r="AJ95" s="91">
        <f t="shared" si="171"/>
        <v>0</v>
      </c>
      <c r="AK95" s="91">
        <f t="shared" si="172"/>
        <v>0</v>
      </c>
      <c r="AL95" s="91">
        <f t="shared" si="173"/>
        <v>0</v>
      </c>
      <c r="AM95" s="91">
        <f t="shared" si="174"/>
        <v>0</v>
      </c>
      <c r="AN95" s="91"/>
      <c r="AO95" s="91"/>
      <c r="AP95" s="91"/>
      <c r="AQ95" s="91"/>
      <c r="AR95" s="91"/>
      <c r="AS95" s="91"/>
      <c r="AT95" s="91">
        <f t="shared" si="175"/>
        <v>0</v>
      </c>
      <c r="AU95" s="91">
        <f t="shared" si="176"/>
        <v>0</v>
      </c>
      <c r="AV95" s="91">
        <f t="shared" si="177"/>
        <v>0</v>
      </c>
      <c r="AW95" s="91">
        <f t="shared" si="178"/>
        <v>0</v>
      </c>
      <c r="AX95" s="91">
        <f t="shared" si="179"/>
        <v>0</v>
      </c>
      <c r="AY95" s="91">
        <f t="shared" si="180"/>
        <v>0</v>
      </c>
    </row>
    <row r="96" spans="1:51" ht="63.75">
      <c r="A96" s="85" t="s">
        <v>578</v>
      </c>
      <c r="B96" s="85" t="s">
        <v>242</v>
      </c>
      <c r="C96" s="85" t="s">
        <v>470</v>
      </c>
      <c r="D96" s="85" t="s">
        <v>111</v>
      </c>
      <c r="E96" s="85" t="s">
        <v>428</v>
      </c>
      <c r="F96" s="135">
        <v>4</v>
      </c>
      <c r="G96" s="135" t="s">
        <v>146</v>
      </c>
      <c r="H96" s="135" t="s">
        <v>244</v>
      </c>
      <c r="I96" s="85"/>
      <c r="J96" s="91">
        <v>0</v>
      </c>
      <c r="K96" s="91">
        <v>0</v>
      </c>
      <c r="L96" s="91">
        <v>0</v>
      </c>
      <c r="M96" s="91">
        <v>0</v>
      </c>
      <c r="N96" s="91">
        <v>0</v>
      </c>
      <c r="O96" s="91">
        <f t="shared" si="165"/>
        <v>0</v>
      </c>
      <c r="P96" s="91">
        <v>0</v>
      </c>
      <c r="Q96" s="91">
        <v>0</v>
      </c>
      <c r="R96" s="91">
        <v>0</v>
      </c>
      <c r="S96" s="91">
        <v>0</v>
      </c>
      <c r="T96" s="91">
        <v>0</v>
      </c>
      <c r="U96" s="91">
        <f t="shared" si="166"/>
        <v>0</v>
      </c>
      <c r="V96" s="91">
        <v>0</v>
      </c>
      <c r="W96" s="91">
        <v>0</v>
      </c>
      <c r="X96" s="91">
        <v>0</v>
      </c>
      <c r="Y96" s="91">
        <v>0</v>
      </c>
      <c r="Z96" s="91">
        <v>0</v>
      </c>
      <c r="AA96" s="91">
        <f t="shared" si="167"/>
        <v>0</v>
      </c>
      <c r="AB96" s="91">
        <v>0</v>
      </c>
      <c r="AC96" s="91">
        <v>0</v>
      </c>
      <c r="AD96" s="91">
        <v>0</v>
      </c>
      <c r="AE96" s="91">
        <v>0</v>
      </c>
      <c r="AF96" s="91">
        <v>0</v>
      </c>
      <c r="AG96" s="91">
        <f t="shared" si="168"/>
        <v>0</v>
      </c>
      <c r="AH96" s="91">
        <f t="shared" si="169"/>
        <v>0</v>
      </c>
      <c r="AI96" s="91">
        <f t="shared" si="170"/>
        <v>0</v>
      </c>
      <c r="AJ96" s="91">
        <f t="shared" si="171"/>
        <v>0</v>
      </c>
      <c r="AK96" s="91">
        <f t="shared" si="172"/>
        <v>0</v>
      </c>
      <c r="AL96" s="91">
        <f t="shared" si="173"/>
        <v>0</v>
      </c>
      <c r="AM96" s="91">
        <f t="shared" si="174"/>
        <v>0</v>
      </c>
      <c r="AN96" s="91"/>
      <c r="AO96" s="91"/>
      <c r="AP96" s="91"/>
      <c r="AQ96" s="91"/>
      <c r="AR96" s="91"/>
      <c r="AS96" s="91"/>
      <c r="AT96" s="91">
        <f t="shared" si="175"/>
        <v>0</v>
      </c>
      <c r="AU96" s="91">
        <f t="shared" si="176"/>
        <v>0</v>
      </c>
      <c r="AV96" s="91">
        <f t="shared" si="177"/>
        <v>0</v>
      </c>
      <c r="AW96" s="91">
        <f t="shared" si="178"/>
        <v>0</v>
      </c>
      <c r="AX96" s="91">
        <f t="shared" si="179"/>
        <v>0</v>
      </c>
      <c r="AY96" s="91">
        <f t="shared" si="180"/>
        <v>0</v>
      </c>
    </row>
    <row r="97" spans="1:51" ht="63.75">
      <c r="A97" s="85" t="s">
        <v>579</v>
      </c>
      <c r="B97" s="85" t="s">
        <v>242</v>
      </c>
      <c r="C97" s="85" t="s">
        <v>419</v>
      </c>
      <c r="D97" s="85" t="s">
        <v>111</v>
      </c>
      <c r="E97" s="85" t="s">
        <v>471</v>
      </c>
      <c r="F97" s="135">
        <v>4</v>
      </c>
      <c r="G97" s="135" t="s">
        <v>146</v>
      </c>
      <c r="H97" s="135" t="s">
        <v>244</v>
      </c>
      <c r="I97" s="85"/>
      <c r="J97" s="91">
        <v>0</v>
      </c>
      <c r="K97" s="91">
        <v>0</v>
      </c>
      <c r="L97" s="91">
        <v>0</v>
      </c>
      <c r="M97" s="91">
        <v>0</v>
      </c>
      <c r="N97" s="91">
        <v>0</v>
      </c>
      <c r="O97" s="91">
        <f t="shared" si="165"/>
        <v>0</v>
      </c>
      <c r="P97" s="91">
        <v>0</v>
      </c>
      <c r="Q97" s="91">
        <v>0</v>
      </c>
      <c r="R97" s="91">
        <v>0</v>
      </c>
      <c r="S97" s="91">
        <v>0</v>
      </c>
      <c r="T97" s="91">
        <v>0</v>
      </c>
      <c r="U97" s="91">
        <f t="shared" si="166"/>
        <v>0</v>
      </c>
      <c r="V97" s="91">
        <v>0</v>
      </c>
      <c r="W97" s="91">
        <v>0</v>
      </c>
      <c r="X97" s="91">
        <v>0</v>
      </c>
      <c r="Y97" s="91">
        <v>0</v>
      </c>
      <c r="Z97" s="91">
        <v>0</v>
      </c>
      <c r="AA97" s="91">
        <f t="shared" si="167"/>
        <v>0</v>
      </c>
      <c r="AB97" s="91">
        <v>0</v>
      </c>
      <c r="AC97" s="91">
        <v>0</v>
      </c>
      <c r="AD97" s="91">
        <v>0</v>
      </c>
      <c r="AE97" s="91">
        <v>0</v>
      </c>
      <c r="AF97" s="91">
        <v>0</v>
      </c>
      <c r="AG97" s="91">
        <f t="shared" si="168"/>
        <v>0</v>
      </c>
      <c r="AH97" s="91">
        <f t="shared" si="169"/>
        <v>0</v>
      </c>
      <c r="AI97" s="91">
        <f t="shared" si="170"/>
        <v>0</v>
      </c>
      <c r="AJ97" s="91">
        <f t="shared" si="171"/>
        <v>0</v>
      </c>
      <c r="AK97" s="91">
        <f t="shared" si="172"/>
        <v>0</v>
      </c>
      <c r="AL97" s="91">
        <f t="shared" si="173"/>
        <v>0</v>
      </c>
      <c r="AM97" s="91">
        <f t="shared" si="174"/>
        <v>0</v>
      </c>
      <c r="AN97" s="91"/>
      <c r="AO97" s="91"/>
      <c r="AP97" s="91"/>
      <c r="AQ97" s="91"/>
      <c r="AR97" s="91"/>
      <c r="AS97" s="91"/>
      <c r="AT97" s="91">
        <f t="shared" si="175"/>
        <v>0</v>
      </c>
      <c r="AU97" s="91">
        <f t="shared" si="176"/>
        <v>0</v>
      </c>
      <c r="AV97" s="91">
        <f t="shared" si="177"/>
        <v>0</v>
      </c>
      <c r="AW97" s="91">
        <f t="shared" si="178"/>
        <v>0</v>
      </c>
      <c r="AX97" s="91">
        <f t="shared" si="179"/>
        <v>0</v>
      </c>
      <c r="AY97" s="91">
        <f t="shared" si="180"/>
        <v>0</v>
      </c>
    </row>
    <row r="98" spans="1:51" ht="63.75">
      <c r="A98" s="85" t="s">
        <v>580</v>
      </c>
      <c r="B98" s="85" t="s">
        <v>242</v>
      </c>
      <c r="C98" s="85" t="s">
        <v>438</v>
      </c>
      <c r="D98" s="85" t="s">
        <v>111</v>
      </c>
      <c r="E98" s="85" t="s">
        <v>439</v>
      </c>
      <c r="F98" s="135">
        <v>4</v>
      </c>
      <c r="G98" s="135" t="s">
        <v>146</v>
      </c>
      <c r="H98" s="135" t="s">
        <v>244</v>
      </c>
      <c r="I98" s="85"/>
      <c r="J98" s="91">
        <v>0</v>
      </c>
      <c r="K98" s="91">
        <v>0</v>
      </c>
      <c r="L98" s="91">
        <v>0</v>
      </c>
      <c r="M98" s="91">
        <v>0</v>
      </c>
      <c r="N98" s="91">
        <v>0</v>
      </c>
      <c r="O98" s="91">
        <f t="shared" si="165"/>
        <v>0</v>
      </c>
      <c r="P98" s="91">
        <v>0</v>
      </c>
      <c r="Q98" s="91">
        <v>0</v>
      </c>
      <c r="R98" s="91">
        <v>0</v>
      </c>
      <c r="S98" s="91">
        <v>0</v>
      </c>
      <c r="T98" s="91">
        <v>0</v>
      </c>
      <c r="U98" s="91">
        <f t="shared" si="166"/>
        <v>0</v>
      </c>
      <c r="V98" s="91">
        <v>0</v>
      </c>
      <c r="W98" s="91">
        <v>0</v>
      </c>
      <c r="X98" s="91">
        <v>0</v>
      </c>
      <c r="Y98" s="91">
        <v>0</v>
      </c>
      <c r="Z98" s="91">
        <v>0</v>
      </c>
      <c r="AA98" s="91">
        <f t="shared" si="167"/>
        <v>0</v>
      </c>
      <c r="AB98" s="91">
        <v>0</v>
      </c>
      <c r="AC98" s="91">
        <v>0</v>
      </c>
      <c r="AD98" s="91">
        <v>0</v>
      </c>
      <c r="AE98" s="91">
        <v>0</v>
      </c>
      <c r="AF98" s="91">
        <v>0</v>
      </c>
      <c r="AG98" s="91">
        <f t="shared" si="168"/>
        <v>0</v>
      </c>
      <c r="AH98" s="91">
        <f t="shared" si="169"/>
        <v>0</v>
      </c>
      <c r="AI98" s="91">
        <f t="shared" si="170"/>
        <v>0</v>
      </c>
      <c r="AJ98" s="91">
        <f t="shared" si="171"/>
        <v>0</v>
      </c>
      <c r="AK98" s="91">
        <f t="shared" si="172"/>
        <v>0</v>
      </c>
      <c r="AL98" s="91">
        <f t="shared" si="173"/>
        <v>0</v>
      </c>
      <c r="AM98" s="91">
        <f t="shared" si="174"/>
        <v>0</v>
      </c>
      <c r="AN98" s="91"/>
      <c r="AO98" s="91"/>
      <c r="AP98" s="91"/>
      <c r="AQ98" s="91"/>
      <c r="AR98" s="91"/>
      <c r="AS98" s="91"/>
      <c r="AT98" s="91">
        <f t="shared" si="175"/>
        <v>0</v>
      </c>
      <c r="AU98" s="91">
        <f t="shared" si="176"/>
        <v>0</v>
      </c>
      <c r="AV98" s="91">
        <f t="shared" si="177"/>
        <v>0</v>
      </c>
      <c r="AW98" s="91">
        <f t="shared" si="178"/>
        <v>0</v>
      </c>
      <c r="AX98" s="91">
        <f t="shared" si="179"/>
        <v>0</v>
      </c>
      <c r="AY98" s="91">
        <f t="shared" si="180"/>
        <v>0</v>
      </c>
    </row>
    <row r="99" spans="1:51" ht="63.75">
      <c r="A99" s="85" t="s">
        <v>581</v>
      </c>
      <c r="B99" s="85" t="s">
        <v>242</v>
      </c>
      <c r="C99" s="85" t="s">
        <v>472</v>
      </c>
      <c r="D99" s="85" t="s">
        <v>111</v>
      </c>
      <c r="E99" s="85" t="s">
        <v>473</v>
      </c>
      <c r="F99" s="135">
        <v>4</v>
      </c>
      <c r="G99" s="135" t="s">
        <v>146</v>
      </c>
      <c r="H99" s="135" t="s">
        <v>244</v>
      </c>
      <c r="I99" s="85"/>
      <c r="J99" s="91">
        <v>0</v>
      </c>
      <c r="K99" s="91">
        <v>0</v>
      </c>
      <c r="L99" s="91">
        <v>0</v>
      </c>
      <c r="M99" s="91">
        <v>0</v>
      </c>
      <c r="N99" s="91">
        <v>0</v>
      </c>
      <c r="O99" s="91">
        <f t="shared" si="165"/>
        <v>0</v>
      </c>
      <c r="P99" s="91">
        <v>0</v>
      </c>
      <c r="Q99" s="91">
        <v>0</v>
      </c>
      <c r="R99" s="91">
        <v>0</v>
      </c>
      <c r="S99" s="91">
        <v>0</v>
      </c>
      <c r="T99" s="91">
        <v>0</v>
      </c>
      <c r="U99" s="91">
        <f t="shared" si="166"/>
        <v>0</v>
      </c>
      <c r="V99" s="91">
        <v>0</v>
      </c>
      <c r="W99" s="91">
        <v>0</v>
      </c>
      <c r="X99" s="91">
        <v>0</v>
      </c>
      <c r="Y99" s="91">
        <v>0</v>
      </c>
      <c r="Z99" s="91">
        <v>0</v>
      </c>
      <c r="AA99" s="91">
        <f t="shared" si="167"/>
        <v>0</v>
      </c>
      <c r="AB99" s="91">
        <v>0</v>
      </c>
      <c r="AC99" s="91">
        <v>0</v>
      </c>
      <c r="AD99" s="91">
        <v>0</v>
      </c>
      <c r="AE99" s="91">
        <v>0</v>
      </c>
      <c r="AF99" s="91">
        <v>0</v>
      </c>
      <c r="AG99" s="91">
        <f t="shared" si="168"/>
        <v>0</v>
      </c>
      <c r="AH99" s="91">
        <f t="shared" si="169"/>
        <v>0</v>
      </c>
      <c r="AI99" s="91">
        <f t="shared" si="170"/>
        <v>0</v>
      </c>
      <c r="AJ99" s="91">
        <f t="shared" si="171"/>
        <v>0</v>
      </c>
      <c r="AK99" s="91">
        <f t="shared" si="172"/>
        <v>0</v>
      </c>
      <c r="AL99" s="91">
        <f t="shared" si="173"/>
        <v>0</v>
      </c>
      <c r="AM99" s="91">
        <f t="shared" si="174"/>
        <v>0</v>
      </c>
      <c r="AN99" s="91"/>
      <c r="AO99" s="91"/>
      <c r="AP99" s="91"/>
      <c r="AQ99" s="91"/>
      <c r="AR99" s="91"/>
      <c r="AS99" s="91"/>
      <c r="AT99" s="91">
        <f t="shared" si="175"/>
        <v>0</v>
      </c>
      <c r="AU99" s="91">
        <f t="shared" si="176"/>
        <v>0</v>
      </c>
      <c r="AV99" s="91">
        <f t="shared" si="177"/>
        <v>0</v>
      </c>
      <c r="AW99" s="91">
        <f t="shared" si="178"/>
        <v>0</v>
      </c>
      <c r="AX99" s="91">
        <f t="shared" si="179"/>
        <v>0</v>
      </c>
      <c r="AY99" s="91">
        <f t="shared" si="180"/>
        <v>0</v>
      </c>
    </row>
    <row r="100" spans="1:51" ht="63.75">
      <c r="A100" s="85" t="s">
        <v>582</v>
      </c>
      <c r="B100" s="85" t="s">
        <v>242</v>
      </c>
      <c r="C100" s="85" t="s">
        <v>474</v>
      </c>
      <c r="D100" s="85" t="s">
        <v>111</v>
      </c>
      <c r="E100" s="85" t="s">
        <v>475</v>
      </c>
      <c r="F100" s="135">
        <v>4</v>
      </c>
      <c r="G100" s="135" t="s">
        <v>146</v>
      </c>
      <c r="H100" s="135" t="s">
        <v>244</v>
      </c>
      <c r="I100" s="85"/>
      <c r="J100" s="91">
        <v>0</v>
      </c>
      <c r="K100" s="91">
        <v>0</v>
      </c>
      <c r="L100" s="91">
        <v>0</v>
      </c>
      <c r="M100" s="91">
        <v>0</v>
      </c>
      <c r="N100" s="91">
        <v>0</v>
      </c>
      <c r="O100" s="91">
        <f t="shared" si="165"/>
        <v>0</v>
      </c>
      <c r="P100" s="91">
        <v>0</v>
      </c>
      <c r="Q100" s="91">
        <v>0</v>
      </c>
      <c r="R100" s="91">
        <v>0</v>
      </c>
      <c r="S100" s="91">
        <v>0</v>
      </c>
      <c r="T100" s="91">
        <v>0</v>
      </c>
      <c r="U100" s="91">
        <f t="shared" si="166"/>
        <v>0</v>
      </c>
      <c r="V100" s="91">
        <v>0</v>
      </c>
      <c r="W100" s="91">
        <v>0</v>
      </c>
      <c r="X100" s="91">
        <v>0</v>
      </c>
      <c r="Y100" s="91">
        <v>0</v>
      </c>
      <c r="Z100" s="91">
        <v>0</v>
      </c>
      <c r="AA100" s="91">
        <f t="shared" si="167"/>
        <v>0</v>
      </c>
      <c r="AB100" s="91">
        <v>0</v>
      </c>
      <c r="AC100" s="91">
        <v>0</v>
      </c>
      <c r="AD100" s="91">
        <v>0</v>
      </c>
      <c r="AE100" s="91">
        <v>0</v>
      </c>
      <c r="AF100" s="91">
        <v>0</v>
      </c>
      <c r="AG100" s="91">
        <f t="shared" si="168"/>
        <v>0</v>
      </c>
      <c r="AH100" s="91">
        <f t="shared" si="169"/>
        <v>0</v>
      </c>
      <c r="AI100" s="91">
        <f t="shared" si="170"/>
        <v>0</v>
      </c>
      <c r="AJ100" s="91">
        <f t="shared" si="171"/>
        <v>0</v>
      </c>
      <c r="AK100" s="91">
        <f t="shared" si="172"/>
        <v>0</v>
      </c>
      <c r="AL100" s="91">
        <f t="shared" si="173"/>
        <v>0</v>
      </c>
      <c r="AM100" s="91">
        <f t="shared" si="174"/>
        <v>0</v>
      </c>
      <c r="AN100" s="91"/>
      <c r="AO100" s="91"/>
      <c r="AP100" s="91"/>
      <c r="AQ100" s="91"/>
      <c r="AR100" s="91"/>
      <c r="AS100" s="91"/>
      <c r="AT100" s="91">
        <f t="shared" si="175"/>
        <v>0</v>
      </c>
      <c r="AU100" s="91">
        <f t="shared" si="176"/>
        <v>0</v>
      </c>
      <c r="AV100" s="91">
        <f t="shared" si="177"/>
        <v>0</v>
      </c>
      <c r="AW100" s="91">
        <f t="shared" si="178"/>
        <v>0</v>
      </c>
      <c r="AX100" s="91">
        <f t="shared" si="179"/>
        <v>0</v>
      </c>
      <c r="AY100" s="91">
        <f t="shared" si="180"/>
        <v>0</v>
      </c>
    </row>
    <row r="101" spans="1:51" ht="63.75">
      <c r="A101" s="85" t="s">
        <v>583</v>
      </c>
      <c r="B101" s="85" t="s">
        <v>242</v>
      </c>
      <c r="C101" s="85" t="s">
        <v>476</v>
      </c>
      <c r="D101" s="85" t="s">
        <v>71</v>
      </c>
      <c r="E101" s="85"/>
      <c r="F101" s="135">
        <v>4</v>
      </c>
      <c r="G101" s="135" t="s">
        <v>146</v>
      </c>
      <c r="H101" s="135" t="s">
        <v>244</v>
      </c>
      <c r="I101" s="85"/>
      <c r="J101" s="91">
        <v>0</v>
      </c>
      <c r="K101" s="91">
        <v>0</v>
      </c>
      <c r="L101" s="91">
        <v>0</v>
      </c>
      <c r="M101" s="91">
        <v>0</v>
      </c>
      <c r="N101" s="91">
        <v>0</v>
      </c>
      <c r="O101" s="91">
        <f t="shared" si="165"/>
        <v>0</v>
      </c>
      <c r="P101" s="91">
        <v>0</v>
      </c>
      <c r="Q101" s="91">
        <v>0</v>
      </c>
      <c r="R101" s="91">
        <v>0</v>
      </c>
      <c r="S101" s="91">
        <v>0</v>
      </c>
      <c r="T101" s="91">
        <v>0</v>
      </c>
      <c r="U101" s="91">
        <f t="shared" si="166"/>
        <v>0</v>
      </c>
      <c r="V101" s="91">
        <v>0</v>
      </c>
      <c r="W101" s="91">
        <v>0</v>
      </c>
      <c r="X101" s="91">
        <v>0</v>
      </c>
      <c r="Y101" s="91">
        <v>0</v>
      </c>
      <c r="Z101" s="91">
        <v>0</v>
      </c>
      <c r="AA101" s="91">
        <f t="shared" si="167"/>
        <v>0</v>
      </c>
      <c r="AB101" s="91">
        <v>0</v>
      </c>
      <c r="AC101" s="91">
        <v>0</v>
      </c>
      <c r="AD101" s="91">
        <v>0</v>
      </c>
      <c r="AE101" s="91">
        <v>0</v>
      </c>
      <c r="AF101" s="91">
        <v>0</v>
      </c>
      <c r="AG101" s="91">
        <f t="shared" si="168"/>
        <v>0</v>
      </c>
      <c r="AH101" s="91">
        <f t="shared" si="169"/>
        <v>0</v>
      </c>
      <c r="AI101" s="91">
        <f t="shared" si="170"/>
        <v>0</v>
      </c>
      <c r="AJ101" s="91">
        <f t="shared" si="171"/>
        <v>0</v>
      </c>
      <c r="AK101" s="91">
        <f t="shared" si="172"/>
        <v>0</v>
      </c>
      <c r="AL101" s="91">
        <f t="shared" si="173"/>
        <v>0</v>
      </c>
      <c r="AM101" s="91">
        <f t="shared" si="174"/>
        <v>0</v>
      </c>
      <c r="AN101" s="91"/>
      <c r="AO101" s="91"/>
      <c r="AP101" s="91"/>
      <c r="AQ101" s="91"/>
      <c r="AR101" s="91"/>
      <c r="AS101" s="91"/>
      <c r="AT101" s="91">
        <f t="shared" si="175"/>
        <v>0</v>
      </c>
      <c r="AU101" s="91">
        <f t="shared" si="176"/>
        <v>0</v>
      </c>
      <c r="AV101" s="91">
        <f t="shared" si="177"/>
        <v>0</v>
      </c>
      <c r="AW101" s="91">
        <f t="shared" si="178"/>
        <v>0</v>
      </c>
      <c r="AX101" s="91">
        <f t="shared" si="179"/>
        <v>0</v>
      </c>
      <c r="AY101" s="91">
        <f t="shared" si="180"/>
        <v>0</v>
      </c>
    </row>
    <row r="102" spans="1:51" ht="76.5">
      <c r="A102" s="85" t="s">
        <v>584</v>
      </c>
      <c r="B102" s="85" t="s">
        <v>242</v>
      </c>
      <c r="C102" s="85" t="s">
        <v>477</v>
      </c>
      <c r="D102" s="85" t="s">
        <v>111</v>
      </c>
      <c r="E102" s="85" t="s">
        <v>478</v>
      </c>
      <c r="F102" s="135">
        <v>4</v>
      </c>
      <c r="G102" s="135" t="s">
        <v>146</v>
      </c>
      <c r="H102" s="135" t="s">
        <v>244</v>
      </c>
      <c r="I102" s="85"/>
      <c r="J102" s="91">
        <v>0</v>
      </c>
      <c r="K102" s="91">
        <v>0</v>
      </c>
      <c r="L102" s="91">
        <v>0</v>
      </c>
      <c r="M102" s="91">
        <v>0</v>
      </c>
      <c r="N102" s="91">
        <v>0</v>
      </c>
      <c r="O102" s="91">
        <f t="shared" si="165"/>
        <v>0</v>
      </c>
      <c r="P102" s="91">
        <v>0</v>
      </c>
      <c r="Q102" s="91">
        <v>0</v>
      </c>
      <c r="R102" s="91">
        <v>0</v>
      </c>
      <c r="S102" s="91">
        <v>0</v>
      </c>
      <c r="T102" s="91">
        <v>0</v>
      </c>
      <c r="U102" s="91">
        <f t="shared" si="166"/>
        <v>0</v>
      </c>
      <c r="V102" s="91">
        <v>0</v>
      </c>
      <c r="W102" s="91">
        <v>0</v>
      </c>
      <c r="X102" s="91">
        <v>0</v>
      </c>
      <c r="Y102" s="91">
        <v>0</v>
      </c>
      <c r="Z102" s="91">
        <v>0</v>
      </c>
      <c r="AA102" s="91">
        <f t="shared" si="167"/>
        <v>0</v>
      </c>
      <c r="AB102" s="91">
        <v>0</v>
      </c>
      <c r="AC102" s="91">
        <v>0</v>
      </c>
      <c r="AD102" s="91">
        <v>0</v>
      </c>
      <c r="AE102" s="91">
        <v>0</v>
      </c>
      <c r="AF102" s="91">
        <v>0</v>
      </c>
      <c r="AG102" s="91">
        <f t="shared" si="168"/>
        <v>0</v>
      </c>
      <c r="AH102" s="91">
        <f t="shared" si="169"/>
        <v>0</v>
      </c>
      <c r="AI102" s="91">
        <f t="shared" si="170"/>
        <v>0</v>
      </c>
      <c r="AJ102" s="91">
        <f t="shared" si="171"/>
        <v>0</v>
      </c>
      <c r="AK102" s="91">
        <f t="shared" si="172"/>
        <v>0</v>
      </c>
      <c r="AL102" s="91">
        <f t="shared" si="173"/>
        <v>0</v>
      </c>
      <c r="AM102" s="91">
        <f t="shared" si="174"/>
        <v>0</v>
      </c>
      <c r="AN102" s="91"/>
      <c r="AO102" s="91"/>
      <c r="AP102" s="91"/>
      <c r="AQ102" s="91"/>
      <c r="AR102" s="91"/>
      <c r="AS102" s="91"/>
      <c r="AT102" s="91">
        <f t="shared" si="175"/>
        <v>0</v>
      </c>
      <c r="AU102" s="91">
        <f t="shared" si="176"/>
        <v>0</v>
      </c>
      <c r="AV102" s="91">
        <f t="shared" si="177"/>
        <v>0</v>
      </c>
      <c r="AW102" s="91">
        <f t="shared" si="178"/>
        <v>0</v>
      </c>
      <c r="AX102" s="91">
        <f t="shared" si="179"/>
        <v>0</v>
      </c>
      <c r="AY102" s="91">
        <f t="shared" si="180"/>
        <v>0</v>
      </c>
    </row>
    <row r="103" spans="1:51" ht="63.75">
      <c r="A103" s="85" t="s">
        <v>585</v>
      </c>
      <c r="B103" s="85" t="s">
        <v>242</v>
      </c>
      <c r="C103" s="85" t="s">
        <v>479</v>
      </c>
      <c r="D103" s="85" t="s">
        <v>111</v>
      </c>
      <c r="E103" s="85" t="s">
        <v>463</v>
      </c>
      <c r="F103" s="135">
        <v>4</v>
      </c>
      <c r="G103" s="135" t="s">
        <v>146</v>
      </c>
      <c r="H103" s="135" t="s">
        <v>244</v>
      </c>
      <c r="I103" s="85"/>
      <c r="J103" s="91">
        <v>0</v>
      </c>
      <c r="K103" s="91">
        <v>0</v>
      </c>
      <c r="L103" s="91">
        <v>0</v>
      </c>
      <c r="M103" s="91">
        <v>0</v>
      </c>
      <c r="N103" s="91">
        <v>0</v>
      </c>
      <c r="O103" s="91">
        <f t="shared" si="165"/>
        <v>0</v>
      </c>
      <c r="P103" s="91">
        <v>0</v>
      </c>
      <c r="Q103" s="91">
        <v>0</v>
      </c>
      <c r="R103" s="91">
        <v>0</v>
      </c>
      <c r="S103" s="91">
        <v>0</v>
      </c>
      <c r="T103" s="91">
        <v>0</v>
      </c>
      <c r="U103" s="91">
        <f t="shared" si="166"/>
        <v>0</v>
      </c>
      <c r="V103" s="91">
        <v>0</v>
      </c>
      <c r="W103" s="91">
        <v>0</v>
      </c>
      <c r="X103" s="91">
        <v>0</v>
      </c>
      <c r="Y103" s="91">
        <v>0</v>
      </c>
      <c r="Z103" s="91">
        <v>0</v>
      </c>
      <c r="AA103" s="91">
        <f t="shared" si="167"/>
        <v>0</v>
      </c>
      <c r="AB103" s="91">
        <v>0</v>
      </c>
      <c r="AC103" s="91">
        <v>0</v>
      </c>
      <c r="AD103" s="91">
        <v>0</v>
      </c>
      <c r="AE103" s="91">
        <v>0</v>
      </c>
      <c r="AF103" s="91">
        <v>0</v>
      </c>
      <c r="AG103" s="91">
        <f t="shared" si="168"/>
        <v>0</v>
      </c>
      <c r="AH103" s="91">
        <f t="shared" si="169"/>
        <v>0</v>
      </c>
      <c r="AI103" s="91">
        <f t="shared" si="170"/>
        <v>0</v>
      </c>
      <c r="AJ103" s="91">
        <f t="shared" si="171"/>
        <v>0</v>
      </c>
      <c r="AK103" s="91">
        <f t="shared" si="172"/>
        <v>0</v>
      </c>
      <c r="AL103" s="91">
        <f t="shared" si="173"/>
        <v>0</v>
      </c>
      <c r="AM103" s="91">
        <f t="shared" si="174"/>
        <v>0</v>
      </c>
      <c r="AN103" s="91"/>
      <c r="AO103" s="91"/>
      <c r="AP103" s="91"/>
      <c r="AQ103" s="91"/>
      <c r="AR103" s="91"/>
      <c r="AS103" s="91"/>
      <c r="AT103" s="91">
        <f t="shared" si="175"/>
        <v>0</v>
      </c>
      <c r="AU103" s="91">
        <f t="shared" si="176"/>
        <v>0</v>
      </c>
      <c r="AV103" s="91">
        <f t="shared" si="177"/>
        <v>0</v>
      </c>
      <c r="AW103" s="91">
        <f t="shared" si="178"/>
        <v>0</v>
      </c>
      <c r="AX103" s="91">
        <f t="shared" si="179"/>
        <v>0</v>
      </c>
      <c r="AY103" s="91">
        <f t="shared" si="180"/>
        <v>0</v>
      </c>
    </row>
    <row r="104" spans="1:51" ht="63.75">
      <c r="A104" s="85" t="s">
        <v>586</v>
      </c>
      <c r="B104" s="85" t="s">
        <v>242</v>
      </c>
      <c r="C104" s="85" t="s">
        <v>480</v>
      </c>
      <c r="D104" s="85" t="s">
        <v>111</v>
      </c>
      <c r="E104" s="85" t="s">
        <v>428</v>
      </c>
      <c r="F104" s="135">
        <v>4</v>
      </c>
      <c r="G104" s="135" t="s">
        <v>146</v>
      </c>
      <c r="H104" s="135" t="s">
        <v>244</v>
      </c>
      <c r="I104" s="85"/>
      <c r="J104" s="91">
        <v>0</v>
      </c>
      <c r="K104" s="91">
        <v>0</v>
      </c>
      <c r="L104" s="91">
        <v>0</v>
      </c>
      <c r="M104" s="91">
        <v>0</v>
      </c>
      <c r="N104" s="91">
        <v>0</v>
      </c>
      <c r="O104" s="91">
        <f t="shared" si="165"/>
        <v>0</v>
      </c>
      <c r="P104" s="91">
        <v>0</v>
      </c>
      <c r="Q104" s="91">
        <v>0</v>
      </c>
      <c r="R104" s="91">
        <v>0</v>
      </c>
      <c r="S104" s="91">
        <v>0</v>
      </c>
      <c r="T104" s="91">
        <v>0</v>
      </c>
      <c r="U104" s="91">
        <f t="shared" si="166"/>
        <v>0</v>
      </c>
      <c r="V104" s="91">
        <v>0</v>
      </c>
      <c r="W104" s="91">
        <v>0</v>
      </c>
      <c r="X104" s="91">
        <v>0</v>
      </c>
      <c r="Y104" s="91">
        <v>0</v>
      </c>
      <c r="Z104" s="91">
        <v>0</v>
      </c>
      <c r="AA104" s="91">
        <f t="shared" si="167"/>
        <v>0</v>
      </c>
      <c r="AB104" s="91">
        <v>0</v>
      </c>
      <c r="AC104" s="91">
        <v>0</v>
      </c>
      <c r="AD104" s="91">
        <v>0</v>
      </c>
      <c r="AE104" s="91">
        <v>0</v>
      </c>
      <c r="AF104" s="91">
        <v>0</v>
      </c>
      <c r="AG104" s="91">
        <f t="shared" si="168"/>
        <v>0</v>
      </c>
      <c r="AH104" s="91">
        <f t="shared" si="169"/>
        <v>0</v>
      </c>
      <c r="AI104" s="91">
        <f t="shared" si="170"/>
        <v>0</v>
      </c>
      <c r="AJ104" s="91">
        <f t="shared" si="171"/>
        <v>0</v>
      </c>
      <c r="AK104" s="91">
        <f t="shared" si="172"/>
        <v>0</v>
      </c>
      <c r="AL104" s="91">
        <f t="shared" si="173"/>
        <v>0</v>
      </c>
      <c r="AM104" s="91">
        <f t="shared" si="174"/>
        <v>0</v>
      </c>
      <c r="AN104" s="91"/>
      <c r="AO104" s="91"/>
      <c r="AP104" s="91"/>
      <c r="AQ104" s="91"/>
      <c r="AR104" s="91"/>
      <c r="AS104" s="91"/>
      <c r="AT104" s="91">
        <f t="shared" si="175"/>
        <v>0</v>
      </c>
      <c r="AU104" s="91">
        <f t="shared" si="176"/>
        <v>0</v>
      </c>
      <c r="AV104" s="91">
        <f t="shared" si="177"/>
        <v>0</v>
      </c>
      <c r="AW104" s="91">
        <f t="shared" si="178"/>
        <v>0</v>
      </c>
      <c r="AX104" s="91">
        <f t="shared" si="179"/>
        <v>0</v>
      </c>
      <c r="AY104" s="91">
        <f t="shared" si="180"/>
        <v>0</v>
      </c>
    </row>
    <row r="105" spans="1:51" ht="63.75">
      <c r="A105" s="85" t="s">
        <v>587</v>
      </c>
      <c r="B105" s="85" t="s">
        <v>242</v>
      </c>
      <c r="C105" s="85" t="s">
        <v>481</v>
      </c>
      <c r="D105" s="85" t="s">
        <v>111</v>
      </c>
      <c r="E105" s="85" t="s">
        <v>482</v>
      </c>
      <c r="F105" s="135">
        <v>4</v>
      </c>
      <c r="G105" s="135" t="s">
        <v>146</v>
      </c>
      <c r="H105" s="135" t="s">
        <v>244</v>
      </c>
      <c r="I105" s="85"/>
      <c r="J105" s="91">
        <v>0</v>
      </c>
      <c r="K105" s="91">
        <v>0</v>
      </c>
      <c r="L105" s="91">
        <v>0</v>
      </c>
      <c r="M105" s="91">
        <v>0</v>
      </c>
      <c r="N105" s="91">
        <v>0</v>
      </c>
      <c r="O105" s="91">
        <f t="shared" si="165"/>
        <v>0</v>
      </c>
      <c r="P105" s="91">
        <v>0</v>
      </c>
      <c r="Q105" s="91">
        <v>0</v>
      </c>
      <c r="R105" s="91">
        <v>0</v>
      </c>
      <c r="S105" s="91">
        <v>0</v>
      </c>
      <c r="T105" s="91">
        <v>0</v>
      </c>
      <c r="U105" s="91">
        <f t="shared" si="166"/>
        <v>0</v>
      </c>
      <c r="V105" s="91">
        <v>0</v>
      </c>
      <c r="W105" s="91">
        <v>0</v>
      </c>
      <c r="X105" s="91">
        <v>0</v>
      </c>
      <c r="Y105" s="91">
        <v>0</v>
      </c>
      <c r="Z105" s="91">
        <v>0</v>
      </c>
      <c r="AA105" s="91">
        <f t="shared" si="167"/>
        <v>0</v>
      </c>
      <c r="AB105" s="91">
        <v>0</v>
      </c>
      <c r="AC105" s="91">
        <v>0</v>
      </c>
      <c r="AD105" s="91">
        <v>0</v>
      </c>
      <c r="AE105" s="91">
        <v>0</v>
      </c>
      <c r="AF105" s="91">
        <v>0</v>
      </c>
      <c r="AG105" s="91">
        <f t="shared" si="168"/>
        <v>0</v>
      </c>
      <c r="AH105" s="91">
        <f t="shared" si="169"/>
        <v>0</v>
      </c>
      <c r="AI105" s="91">
        <f t="shared" si="170"/>
        <v>0</v>
      </c>
      <c r="AJ105" s="91">
        <f t="shared" si="171"/>
        <v>0</v>
      </c>
      <c r="AK105" s="91">
        <f t="shared" si="172"/>
        <v>0</v>
      </c>
      <c r="AL105" s="91">
        <f t="shared" si="173"/>
        <v>0</v>
      </c>
      <c r="AM105" s="91">
        <f t="shared" si="174"/>
        <v>0</v>
      </c>
      <c r="AN105" s="91"/>
      <c r="AO105" s="91"/>
      <c r="AP105" s="91"/>
      <c r="AQ105" s="91"/>
      <c r="AR105" s="91"/>
      <c r="AS105" s="91"/>
      <c r="AT105" s="91">
        <f t="shared" si="175"/>
        <v>0</v>
      </c>
      <c r="AU105" s="91">
        <f t="shared" si="176"/>
        <v>0</v>
      </c>
      <c r="AV105" s="91">
        <f t="shared" si="177"/>
        <v>0</v>
      </c>
      <c r="AW105" s="91">
        <f t="shared" si="178"/>
        <v>0</v>
      </c>
      <c r="AX105" s="91">
        <f t="shared" si="179"/>
        <v>0</v>
      </c>
      <c r="AY105" s="91">
        <f t="shared" si="180"/>
        <v>0</v>
      </c>
    </row>
    <row r="106" spans="1:51" ht="63.75">
      <c r="A106" s="85" t="s">
        <v>588</v>
      </c>
      <c r="B106" s="85" t="s">
        <v>242</v>
      </c>
      <c r="C106" s="85" t="s">
        <v>483</v>
      </c>
      <c r="D106" s="85" t="s">
        <v>111</v>
      </c>
      <c r="E106" s="85" t="s">
        <v>484</v>
      </c>
      <c r="F106" s="135">
        <v>4</v>
      </c>
      <c r="G106" s="135" t="s">
        <v>146</v>
      </c>
      <c r="H106" s="135" t="s">
        <v>244</v>
      </c>
      <c r="I106" s="85"/>
      <c r="J106" s="91">
        <v>0</v>
      </c>
      <c r="K106" s="91">
        <v>0</v>
      </c>
      <c r="L106" s="91">
        <v>0</v>
      </c>
      <c r="M106" s="91">
        <v>0</v>
      </c>
      <c r="N106" s="91">
        <v>0</v>
      </c>
      <c r="O106" s="91">
        <f t="shared" si="165"/>
        <v>0</v>
      </c>
      <c r="P106" s="91">
        <v>0</v>
      </c>
      <c r="Q106" s="91">
        <v>0</v>
      </c>
      <c r="R106" s="91">
        <v>0</v>
      </c>
      <c r="S106" s="91">
        <v>0</v>
      </c>
      <c r="T106" s="91">
        <v>0</v>
      </c>
      <c r="U106" s="91">
        <f t="shared" si="166"/>
        <v>0</v>
      </c>
      <c r="V106" s="91">
        <v>0</v>
      </c>
      <c r="W106" s="91">
        <v>0</v>
      </c>
      <c r="X106" s="91">
        <v>0</v>
      </c>
      <c r="Y106" s="91">
        <v>0</v>
      </c>
      <c r="Z106" s="91">
        <v>0</v>
      </c>
      <c r="AA106" s="91">
        <f t="shared" si="167"/>
        <v>0</v>
      </c>
      <c r="AB106" s="91">
        <v>0</v>
      </c>
      <c r="AC106" s="91">
        <v>0</v>
      </c>
      <c r="AD106" s="91">
        <v>0</v>
      </c>
      <c r="AE106" s="91">
        <v>0</v>
      </c>
      <c r="AF106" s="91">
        <v>0</v>
      </c>
      <c r="AG106" s="91">
        <f t="shared" si="168"/>
        <v>0</v>
      </c>
      <c r="AH106" s="91">
        <f t="shared" si="169"/>
        <v>0</v>
      </c>
      <c r="AI106" s="91">
        <f t="shared" si="170"/>
        <v>0</v>
      </c>
      <c r="AJ106" s="91">
        <f t="shared" si="171"/>
        <v>0</v>
      </c>
      <c r="AK106" s="91">
        <f t="shared" si="172"/>
        <v>0</v>
      </c>
      <c r="AL106" s="91">
        <f t="shared" si="173"/>
        <v>0</v>
      </c>
      <c r="AM106" s="91">
        <f t="shared" si="174"/>
        <v>0</v>
      </c>
      <c r="AN106" s="91"/>
      <c r="AO106" s="91"/>
      <c r="AP106" s="91"/>
      <c r="AQ106" s="91"/>
      <c r="AR106" s="91"/>
      <c r="AS106" s="91"/>
      <c r="AT106" s="91">
        <f t="shared" si="175"/>
        <v>0</v>
      </c>
      <c r="AU106" s="91">
        <f t="shared" si="176"/>
        <v>0</v>
      </c>
      <c r="AV106" s="91">
        <f t="shared" si="177"/>
        <v>0</v>
      </c>
      <c r="AW106" s="91">
        <f t="shared" si="178"/>
        <v>0</v>
      </c>
      <c r="AX106" s="91">
        <f t="shared" si="179"/>
        <v>0</v>
      </c>
      <c r="AY106" s="91">
        <f t="shared" si="180"/>
        <v>0</v>
      </c>
    </row>
    <row r="107" spans="1:51" ht="63.75">
      <c r="A107" s="85" t="s">
        <v>589</v>
      </c>
      <c r="B107" s="85" t="s">
        <v>242</v>
      </c>
      <c r="C107" s="85" t="s">
        <v>485</v>
      </c>
      <c r="D107" s="85" t="s">
        <v>111</v>
      </c>
      <c r="E107" s="85" t="s">
        <v>486</v>
      </c>
      <c r="F107" s="135">
        <v>4</v>
      </c>
      <c r="G107" s="135" t="s">
        <v>146</v>
      </c>
      <c r="H107" s="135" t="s">
        <v>244</v>
      </c>
      <c r="I107" s="85"/>
      <c r="J107" s="91">
        <v>0</v>
      </c>
      <c r="K107" s="91">
        <v>0</v>
      </c>
      <c r="L107" s="91">
        <v>0</v>
      </c>
      <c r="M107" s="91">
        <v>0</v>
      </c>
      <c r="N107" s="91">
        <v>0</v>
      </c>
      <c r="O107" s="91">
        <f t="shared" si="165"/>
        <v>0</v>
      </c>
      <c r="P107" s="91">
        <v>0</v>
      </c>
      <c r="Q107" s="91">
        <v>0</v>
      </c>
      <c r="R107" s="91">
        <v>0</v>
      </c>
      <c r="S107" s="91">
        <v>0</v>
      </c>
      <c r="T107" s="91">
        <v>0</v>
      </c>
      <c r="U107" s="91">
        <f t="shared" si="166"/>
        <v>0</v>
      </c>
      <c r="V107" s="91">
        <v>0</v>
      </c>
      <c r="W107" s="91">
        <v>0</v>
      </c>
      <c r="X107" s="91">
        <v>0</v>
      </c>
      <c r="Y107" s="91">
        <v>0</v>
      </c>
      <c r="Z107" s="91">
        <v>0</v>
      </c>
      <c r="AA107" s="91">
        <f t="shared" si="167"/>
        <v>0</v>
      </c>
      <c r="AB107" s="91">
        <v>0</v>
      </c>
      <c r="AC107" s="91">
        <v>0</v>
      </c>
      <c r="AD107" s="91">
        <v>0</v>
      </c>
      <c r="AE107" s="91">
        <v>0</v>
      </c>
      <c r="AF107" s="91">
        <v>0</v>
      </c>
      <c r="AG107" s="91">
        <f t="shared" si="168"/>
        <v>0</v>
      </c>
      <c r="AH107" s="91">
        <f t="shared" si="169"/>
        <v>0</v>
      </c>
      <c r="AI107" s="91">
        <f t="shared" si="170"/>
        <v>0</v>
      </c>
      <c r="AJ107" s="91">
        <f t="shared" si="171"/>
        <v>0</v>
      </c>
      <c r="AK107" s="91">
        <f t="shared" si="172"/>
        <v>0</v>
      </c>
      <c r="AL107" s="91">
        <f t="shared" si="173"/>
        <v>0</v>
      </c>
      <c r="AM107" s="91">
        <f t="shared" si="174"/>
        <v>0</v>
      </c>
      <c r="AN107" s="91"/>
      <c r="AO107" s="91"/>
      <c r="AP107" s="91"/>
      <c r="AQ107" s="91"/>
      <c r="AR107" s="91"/>
      <c r="AS107" s="91"/>
      <c r="AT107" s="91">
        <f t="shared" si="175"/>
        <v>0</v>
      </c>
      <c r="AU107" s="91">
        <f t="shared" si="176"/>
        <v>0</v>
      </c>
      <c r="AV107" s="91">
        <f t="shared" si="177"/>
        <v>0</v>
      </c>
      <c r="AW107" s="91">
        <f t="shared" si="178"/>
        <v>0</v>
      </c>
      <c r="AX107" s="91">
        <f t="shared" si="179"/>
        <v>0</v>
      </c>
      <c r="AY107" s="91">
        <f t="shared" si="180"/>
        <v>0</v>
      </c>
    </row>
    <row r="108" spans="1:51" ht="63.75">
      <c r="A108" s="85" t="s">
        <v>590</v>
      </c>
      <c r="B108" s="85" t="s">
        <v>242</v>
      </c>
      <c r="C108" s="85" t="s">
        <v>487</v>
      </c>
      <c r="D108" s="85" t="s">
        <v>111</v>
      </c>
      <c r="E108" s="85" t="s">
        <v>897</v>
      </c>
      <c r="F108" s="135">
        <v>4</v>
      </c>
      <c r="G108" s="135" t="s">
        <v>146</v>
      </c>
      <c r="H108" s="135" t="s">
        <v>244</v>
      </c>
      <c r="I108" s="85"/>
      <c r="J108" s="91">
        <v>0</v>
      </c>
      <c r="K108" s="91">
        <v>0</v>
      </c>
      <c r="L108" s="91">
        <v>0</v>
      </c>
      <c r="M108" s="91">
        <v>0</v>
      </c>
      <c r="N108" s="91">
        <v>0</v>
      </c>
      <c r="O108" s="91">
        <f t="shared" si="165"/>
        <v>0</v>
      </c>
      <c r="P108" s="91">
        <v>0</v>
      </c>
      <c r="Q108" s="91">
        <v>0</v>
      </c>
      <c r="R108" s="91">
        <v>0</v>
      </c>
      <c r="S108" s="91">
        <v>0</v>
      </c>
      <c r="T108" s="91">
        <v>0</v>
      </c>
      <c r="U108" s="91">
        <f t="shared" si="166"/>
        <v>0</v>
      </c>
      <c r="V108" s="91">
        <v>0</v>
      </c>
      <c r="W108" s="91">
        <v>0</v>
      </c>
      <c r="X108" s="91">
        <v>0</v>
      </c>
      <c r="Y108" s="91">
        <v>0</v>
      </c>
      <c r="Z108" s="91">
        <v>0</v>
      </c>
      <c r="AA108" s="91">
        <f t="shared" si="167"/>
        <v>0</v>
      </c>
      <c r="AB108" s="91">
        <v>0</v>
      </c>
      <c r="AC108" s="91">
        <v>0</v>
      </c>
      <c r="AD108" s="91">
        <v>0</v>
      </c>
      <c r="AE108" s="91">
        <v>0</v>
      </c>
      <c r="AF108" s="91">
        <v>0</v>
      </c>
      <c r="AG108" s="91">
        <f t="shared" si="168"/>
        <v>0</v>
      </c>
      <c r="AH108" s="91">
        <f t="shared" si="169"/>
        <v>0</v>
      </c>
      <c r="AI108" s="91">
        <f t="shared" si="170"/>
        <v>0</v>
      </c>
      <c r="AJ108" s="91">
        <f t="shared" si="171"/>
        <v>0</v>
      </c>
      <c r="AK108" s="91">
        <f t="shared" si="172"/>
        <v>0</v>
      </c>
      <c r="AL108" s="91">
        <f t="shared" si="173"/>
        <v>0</v>
      </c>
      <c r="AM108" s="91">
        <f t="shared" si="174"/>
        <v>0</v>
      </c>
      <c r="AN108" s="91"/>
      <c r="AO108" s="91"/>
      <c r="AP108" s="91"/>
      <c r="AQ108" s="91"/>
      <c r="AR108" s="91"/>
      <c r="AS108" s="91"/>
      <c r="AT108" s="91">
        <f t="shared" si="175"/>
        <v>0</v>
      </c>
      <c r="AU108" s="91">
        <f t="shared" si="176"/>
        <v>0</v>
      </c>
      <c r="AV108" s="91">
        <f t="shared" si="177"/>
        <v>0</v>
      </c>
      <c r="AW108" s="91">
        <f t="shared" si="178"/>
        <v>0</v>
      </c>
      <c r="AX108" s="91">
        <f t="shared" si="179"/>
        <v>0</v>
      </c>
      <c r="AY108" s="91">
        <f t="shared" si="180"/>
        <v>0</v>
      </c>
    </row>
    <row r="109" spans="1:51" ht="63.75">
      <c r="A109" s="85" t="s">
        <v>591</v>
      </c>
      <c r="B109" s="85" t="s">
        <v>242</v>
      </c>
      <c r="C109" s="85" t="s">
        <v>488</v>
      </c>
      <c r="D109" s="85" t="s">
        <v>111</v>
      </c>
      <c r="E109" s="85" t="s">
        <v>489</v>
      </c>
      <c r="F109" s="135">
        <v>4</v>
      </c>
      <c r="G109" s="135" t="s">
        <v>146</v>
      </c>
      <c r="H109" s="135" t="s">
        <v>244</v>
      </c>
      <c r="I109" s="85"/>
      <c r="J109" s="91">
        <v>0</v>
      </c>
      <c r="K109" s="91">
        <v>0</v>
      </c>
      <c r="L109" s="91">
        <v>0</v>
      </c>
      <c r="M109" s="91">
        <v>0</v>
      </c>
      <c r="N109" s="91">
        <v>0</v>
      </c>
      <c r="O109" s="91">
        <f t="shared" si="165"/>
        <v>0</v>
      </c>
      <c r="P109" s="91">
        <v>0</v>
      </c>
      <c r="Q109" s="91">
        <v>0</v>
      </c>
      <c r="R109" s="91">
        <v>0</v>
      </c>
      <c r="S109" s="91">
        <v>0</v>
      </c>
      <c r="T109" s="91">
        <v>0</v>
      </c>
      <c r="U109" s="91">
        <f t="shared" si="166"/>
        <v>0</v>
      </c>
      <c r="V109" s="91">
        <v>0</v>
      </c>
      <c r="W109" s="91">
        <v>0</v>
      </c>
      <c r="X109" s="91">
        <v>0</v>
      </c>
      <c r="Y109" s="91">
        <v>0</v>
      </c>
      <c r="Z109" s="91">
        <v>0</v>
      </c>
      <c r="AA109" s="91">
        <f t="shared" si="167"/>
        <v>0</v>
      </c>
      <c r="AB109" s="91">
        <v>0</v>
      </c>
      <c r="AC109" s="91">
        <v>0</v>
      </c>
      <c r="AD109" s="91">
        <v>0</v>
      </c>
      <c r="AE109" s="91">
        <v>0</v>
      </c>
      <c r="AF109" s="91">
        <v>0</v>
      </c>
      <c r="AG109" s="91">
        <f t="shared" si="168"/>
        <v>0</v>
      </c>
      <c r="AH109" s="91">
        <f t="shared" si="169"/>
        <v>0</v>
      </c>
      <c r="AI109" s="91">
        <f t="shared" si="170"/>
        <v>0</v>
      </c>
      <c r="AJ109" s="91">
        <f t="shared" si="171"/>
        <v>0</v>
      </c>
      <c r="AK109" s="91">
        <f t="shared" si="172"/>
        <v>0</v>
      </c>
      <c r="AL109" s="91">
        <f t="shared" si="173"/>
        <v>0</v>
      </c>
      <c r="AM109" s="91">
        <f t="shared" si="174"/>
        <v>0</v>
      </c>
      <c r="AN109" s="91"/>
      <c r="AO109" s="91"/>
      <c r="AP109" s="91"/>
      <c r="AQ109" s="91"/>
      <c r="AR109" s="91"/>
      <c r="AS109" s="91"/>
      <c r="AT109" s="91">
        <f t="shared" si="175"/>
        <v>0</v>
      </c>
      <c r="AU109" s="91">
        <f t="shared" si="176"/>
        <v>0</v>
      </c>
      <c r="AV109" s="91">
        <f t="shared" si="177"/>
        <v>0</v>
      </c>
      <c r="AW109" s="91">
        <f t="shared" si="178"/>
        <v>0</v>
      </c>
      <c r="AX109" s="91">
        <f t="shared" si="179"/>
        <v>0</v>
      </c>
      <c r="AY109" s="91">
        <f t="shared" si="180"/>
        <v>0</v>
      </c>
    </row>
    <row r="110" spans="1:51" ht="63.75">
      <c r="A110" s="85" t="s">
        <v>592</v>
      </c>
      <c r="B110" s="85" t="s">
        <v>242</v>
      </c>
      <c r="C110" s="85" t="s">
        <v>490</v>
      </c>
      <c r="D110" s="85" t="s">
        <v>111</v>
      </c>
      <c r="E110" s="85" t="s">
        <v>491</v>
      </c>
      <c r="F110" s="135">
        <v>4</v>
      </c>
      <c r="G110" s="135" t="s">
        <v>146</v>
      </c>
      <c r="H110" s="135" t="s">
        <v>244</v>
      </c>
      <c r="I110" s="85"/>
      <c r="J110" s="91">
        <v>0</v>
      </c>
      <c r="K110" s="91">
        <v>0</v>
      </c>
      <c r="L110" s="91">
        <v>0</v>
      </c>
      <c r="M110" s="91">
        <v>0</v>
      </c>
      <c r="N110" s="91">
        <v>0</v>
      </c>
      <c r="O110" s="91">
        <f t="shared" si="165"/>
        <v>0</v>
      </c>
      <c r="P110" s="91">
        <v>0</v>
      </c>
      <c r="Q110" s="91">
        <v>0</v>
      </c>
      <c r="R110" s="91">
        <v>0</v>
      </c>
      <c r="S110" s="91">
        <v>0</v>
      </c>
      <c r="T110" s="91">
        <v>0</v>
      </c>
      <c r="U110" s="91">
        <f t="shared" si="166"/>
        <v>0</v>
      </c>
      <c r="V110" s="91">
        <v>0</v>
      </c>
      <c r="W110" s="91">
        <v>0</v>
      </c>
      <c r="X110" s="91">
        <v>0</v>
      </c>
      <c r="Y110" s="91">
        <v>0</v>
      </c>
      <c r="Z110" s="91">
        <v>0</v>
      </c>
      <c r="AA110" s="91">
        <f t="shared" si="167"/>
        <v>0</v>
      </c>
      <c r="AB110" s="91">
        <v>0</v>
      </c>
      <c r="AC110" s="91">
        <v>0</v>
      </c>
      <c r="AD110" s="91">
        <v>0</v>
      </c>
      <c r="AE110" s="91">
        <v>0</v>
      </c>
      <c r="AF110" s="91">
        <v>0</v>
      </c>
      <c r="AG110" s="91">
        <f t="shared" si="168"/>
        <v>0</v>
      </c>
      <c r="AH110" s="91">
        <f t="shared" si="169"/>
        <v>0</v>
      </c>
      <c r="AI110" s="91">
        <f t="shared" si="170"/>
        <v>0</v>
      </c>
      <c r="AJ110" s="91">
        <f t="shared" si="171"/>
        <v>0</v>
      </c>
      <c r="AK110" s="91">
        <f t="shared" si="172"/>
        <v>0</v>
      </c>
      <c r="AL110" s="91">
        <f t="shared" si="173"/>
        <v>0</v>
      </c>
      <c r="AM110" s="91">
        <f t="shared" si="174"/>
        <v>0</v>
      </c>
      <c r="AN110" s="91"/>
      <c r="AO110" s="91"/>
      <c r="AP110" s="91"/>
      <c r="AQ110" s="91"/>
      <c r="AR110" s="91"/>
      <c r="AS110" s="91"/>
      <c r="AT110" s="91">
        <f t="shared" si="175"/>
        <v>0</v>
      </c>
      <c r="AU110" s="91">
        <f t="shared" si="176"/>
        <v>0</v>
      </c>
      <c r="AV110" s="91">
        <f t="shared" si="177"/>
        <v>0</v>
      </c>
      <c r="AW110" s="91">
        <f t="shared" si="178"/>
        <v>0</v>
      </c>
      <c r="AX110" s="91">
        <f t="shared" si="179"/>
        <v>0</v>
      </c>
      <c r="AY110" s="91">
        <f t="shared" si="180"/>
        <v>0</v>
      </c>
    </row>
    <row r="111" spans="1:51" ht="69.75" customHeight="1">
      <c r="A111" s="85" t="s">
        <v>593</v>
      </c>
      <c r="B111" s="85" t="s">
        <v>242</v>
      </c>
      <c r="C111" s="85" t="s">
        <v>492</v>
      </c>
      <c r="D111" s="85"/>
      <c r="E111" s="85" t="s">
        <v>493</v>
      </c>
      <c r="F111" s="135">
        <v>4</v>
      </c>
      <c r="G111" s="135" t="s">
        <v>146</v>
      </c>
      <c r="H111" s="135" t="s">
        <v>244</v>
      </c>
      <c r="I111" s="85"/>
      <c r="J111" s="91">
        <v>0</v>
      </c>
      <c r="K111" s="91">
        <v>0</v>
      </c>
      <c r="L111" s="91">
        <v>0</v>
      </c>
      <c r="M111" s="91">
        <v>0</v>
      </c>
      <c r="N111" s="91">
        <v>0</v>
      </c>
      <c r="O111" s="91">
        <f t="shared" si="165"/>
        <v>0</v>
      </c>
      <c r="P111" s="91">
        <v>0</v>
      </c>
      <c r="Q111" s="91">
        <v>0</v>
      </c>
      <c r="R111" s="91">
        <v>0</v>
      </c>
      <c r="S111" s="91">
        <v>0</v>
      </c>
      <c r="T111" s="91">
        <v>0</v>
      </c>
      <c r="U111" s="91">
        <f t="shared" si="166"/>
        <v>0</v>
      </c>
      <c r="V111" s="91">
        <v>0</v>
      </c>
      <c r="W111" s="91">
        <v>0</v>
      </c>
      <c r="X111" s="91">
        <v>0</v>
      </c>
      <c r="Y111" s="91">
        <v>0</v>
      </c>
      <c r="Z111" s="91">
        <v>0</v>
      </c>
      <c r="AA111" s="91">
        <f t="shared" si="167"/>
        <v>0</v>
      </c>
      <c r="AB111" s="91">
        <v>0</v>
      </c>
      <c r="AC111" s="91">
        <v>0</v>
      </c>
      <c r="AD111" s="91">
        <v>0</v>
      </c>
      <c r="AE111" s="91">
        <v>0</v>
      </c>
      <c r="AF111" s="91">
        <v>0</v>
      </c>
      <c r="AG111" s="91">
        <f t="shared" si="168"/>
        <v>0</v>
      </c>
      <c r="AH111" s="91">
        <f t="shared" si="169"/>
        <v>0</v>
      </c>
      <c r="AI111" s="91">
        <f t="shared" si="170"/>
        <v>0</v>
      </c>
      <c r="AJ111" s="91">
        <f t="shared" si="171"/>
        <v>0</v>
      </c>
      <c r="AK111" s="91">
        <f t="shared" si="172"/>
        <v>0</v>
      </c>
      <c r="AL111" s="91">
        <f t="shared" si="173"/>
        <v>0</v>
      </c>
      <c r="AM111" s="91">
        <f t="shared" si="174"/>
        <v>0</v>
      </c>
      <c r="AN111" s="91"/>
      <c r="AO111" s="91"/>
      <c r="AP111" s="91"/>
      <c r="AQ111" s="91"/>
      <c r="AR111" s="91"/>
      <c r="AS111" s="91"/>
      <c r="AT111" s="91">
        <f t="shared" si="175"/>
        <v>0</v>
      </c>
      <c r="AU111" s="91">
        <f t="shared" si="176"/>
        <v>0</v>
      </c>
      <c r="AV111" s="91">
        <f t="shared" si="177"/>
        <v>0</v>
      </c>
      <c r="AW111" s="91">
        <f t="shared" si="178"/>
        <v>0</v>
      </c>
      <c r="AX111" s="91">
        <f t="shared" si="179"/>
        <v>0</v>
      </c>
      <c r="AY111" s="91">
        <f t="shared" si="180"/>
        <v>0</v>
      </c>
    </row>
    <row r="112" spans="1:51" ht="63.75">
      <c r="A112" s="85" t="s">
        <v>594</v>
      </c>
      <c r="B112" s="85" t="s">
        <v>242</v>
      </c>
      <c r="C112" s="85" t="s">
        <v>419</v>
      </c>
      <c r="D112" s="85" t="s">
        <v>111</v>
      </c>
      <c r="E112" s="85" t="s">
        <v>471</v>
      </c>
      <c r="F112" s="135">
        <v>4</v>
      </c>
      <c r="G112" s="135" t="s">
        <v>146</v>
      </c>
      <c r="H112" s="135" t="s">
        <v>244</v>
      </c>
      <c r="I112" s="85"/>
      <c r="J112" s="91">
        <v>0</v>
      </c>
      <c r="K112" s="91">
        <v>0</v>
      </c>
      <c r="L112" s="91">
        <v>0</v>
      </c>
      <c r="M112" s="91">
        <v>0</v>
      </c>
      <c r="N112" s="91">
        <v>0</v>
      </c>
      <c r="O112" s="91">
        <f t="shared" si="165"/>
        <v>0</v>
      </c>
      <c r="P112" s="91">
        <v>0</v>
      </c>
      <c r="Q112" s="91">
        <v>0</v>
      </c>
      <c r="R112" s="91">
        <v>0</v>
      </c>
      <c r="S112" s="91">
        <v>0</v>
      </c>
      <c r="T112" s="91">
        <v>0</v>
      </c>
      <c r="U112" s="91">
        <f t="shared" si="166"/>
        <v>0</v>
      </c>
      <c r="V112" s="91">
        <v>0</v>
      </c>
      <c r="W112" s="91">
        <v>0</v>
      </c>
      <c r="X112" s="91">
        <v>0</v>
      </c>
      <c r="Y112" s="91">
        <v>0</v>
      </c>
      <c r="Z112" s="91">
        <v>0</v>
      </c>
      <c r="AA112" s="91">
        <f t="shared" si="167"/>
        <v>0</v>
      </c>
      <c r="AB112" s="91">
        <v>0</v>
      </c>
      <c r="AC112" s="91">
        <v>0</v>
      </c>
      <c r="AD112" s="91">
        <v>0</v>
      </c>
      <c r="AE112" s="91">
        <v>0</v>
      </c>
      <c r="AF112" s="91">
        <v>0</v>
      </c>
      <c r="AG112" s="91">
        <f t="shared" si="168"/>
        <v>0</v>
      </c>
      <c r="AH112" s="91">
        <f t="shared" si="169"/>
        <v>0</v>
      </c>
      <c r="AI112" s="91">
        <f t="shared" si="170"/>
        <v>0</v>
      </c>
      <c r="AJ112" s="91">
        <f t="shared" si="171"/>
        <v>0</v>
      </c>
      <c r="AK112" s="91">
        <f t="shared" si="172"/>
        <v>0</v>
      </c>
      <c r="AL112" s="91">
        <f t="shared" si="173"/>
        <v>0</v>
      </c>
      <c r="AM112" s="91">
        <f t="shared" si="174"/>
        <v>0</v>
      </c>
      <c r="AN112" s="91"/>
      <c r="AO112" s="91"/>
      <c r="AP112" s="91"/>
      <c r="AQ112" s="91"/>
      <c r="AR112" s="91"/>
      <c r="AS112" s="91"/>
      <c r="AT112" s="91">
        <f t="shared" si="175"/>
        <v>0</v>
      </c>
      <c r="AU112" s="91">
        <f t="shared" si="176"/>
        <v>0</v>
      </c>
      <c r="AV112" s="91">
        <f t="shared" si="177"/>
        <v>0</v>
      </c>
      <c r="AW112" s="91">
        <f t="shared" si="178"/>
        <v>0</v>
      </c>
      <c r="AX112" s="91">
        <f t="shared" si="179"/>
        <v>0</v>
      </c>
      <c r="AY112" s="91">
        <f t="shared" si="180"/>
        <v>0</v>
      </c>
    </row>
    <row r="113" spans="1:51" ht="63.75">
      <c r="A113" s="85" t="s">
        <v>595</v>
      </c>
      <c r="B113" s="85" t="s">
        <v>242</v>
      </c>
      <c r="C113" s="85" t="s">
        <v>494</v>
      </c>
      <c r="D113" s="85" t="s">
        <v>111</v>
      </c>
      <c r="E113" s="85" t="s">
        <v>461</v>
      </c>
      <c r="F113" s="135">
        <v>4</v>
      </c>
      <c r="G113" s="135" t="s">
        <v>146</v>
      </c>
      <c r="H113" s="135" t="s">
        <v>244</v>
      </c>
      <c r="I113" s="85"/>
      <c r="J113" s="91">
        <v>0</v>
      </c>
      <c r="K113" s="91">
        <v>0</v>
      </c>
      <c r="L113" s="91">
        <v>0</v>
      </c>
      <c r="M113" s="91">
        <v>0</v>
      </c>
      <c r="N113" s="91">
        <v>0</v>
      </c>
      <c r="O113" s="91">
        <f t="shared" si="165"/>
        <v>0</v>
      </c>
      <c r="P113" s="91">
        <v>0</v>
      </c>
      <c r="Q113" s="91">
        <v>0</v>
      </c>
      <c r="R113" s="91">
        <v>0</v>
      </c>
      <c r="S113" s="91">
        <v>0</v>
      </c>
      <c r="T113" s="91">
        <v>0</v>
      </c>
      <c r="U113" s="91">
        <f t="shared" si="166"/>
        <v>0</v>
      </c>
      <c r="V113" s="91">
        <v>0</v>
      </c>
      <c r="W113" s="91">
        <v>0</v>
      </c>
      <c r="X113" s="91">
        <v>0</v>
      </c>
      <c r="Y113" s="91">
        <v>0</v>
      </c>
      <c r="Z113" s="91">
        <v>0</v>
      </c>
      <c r="AA113" s="91">
        <f t="shared" si="167"/>
        <v>0</v>
      </c>
      <c r="AB113" s="91">
        <v>0</v>
      </c>
      <c r="AC113" s="91">
        <v>0</v>
      </c>
      <c r="AD113" s="91">
        <v>0</v>
      </c>
      <c r="AE113" s="91">
        <v>0</v>
      </c>
      <c r="AF113" s="91">
        <v>0</v>
      </c>
      <c r="AG113" s="91">
        <f t="shared" si="168"/>
        <v>0</v>
      </c>
      <c r="AH113" s="91">
        <f t="shared" si="169"/>
        <v>0</v>
      </c>
      <c r="AI113" s="91">
        <f t="shared" si="170"/>
        <v>0</v>
      </c>
      <c r="AJ113" s="91">
        <f t="shared" si="171"/>
        <v>0</v>
      </c>
      <c r="AK113" s="91">
        <f t="shared" si="172"/>
        <v>0</v>
      </c>
      <c r="AL113" s="91">
        <f t="shared" si="173"/>
        <v>0</v>
      </c>
      <c r="AM113" s="91">
        <f t="shared" si="174"/>
        <v>0</v>
      </c>
      <c r="AN113" s="91"/>
      <c r="AO113" s="91"/>
      <c r="AP113" s="91"/>
      <c r="AQ113" s="91"/>
      <c r="AR113" s="91"/>
      <c r="AS113" s="91"/>
      <c r="AT113" s="91">
        <f t="shared" si="175"/>
        <v>0</v>
      </c>
      <c r="AU113" s="91">
        <f t="shared" si="176"/>
        <v>0</v>
      </c>
      <c r="AV113" s="91">
        <f t="shared" si="177"/>
        <v>0</v>
      </c>
      <c r="AW113" s="91">
        <f t="shared" si="178"/>
        <v>0</v>
      </c>
      <c r="AX113" s="91">
        <f t="shared" si="179"/>
        <v>0</v>
      </c>
      <c r="AY113" s="91">
        <f t="shared" si="180"/>
        <v>0</v>
      </c>
    </row>
    <row r="114" spans="1:51" ht="63.75">
      <c r="A114" s="85" t="s">
        <v>596</v>
      </c>
      <c r="B114" s="85" t="s">
        <v>242</v>
      </c>
      <c r="C114" s="85" t="s">
        <v>495</v>
      </c>
      <c r="D114" s="85" t="s">
        <v>111</v>
      </c>
      <c r="E114" s="85" t="s">
        <v>496</v>
      </c>
      <c r="F114" s="135">
        <v>4</v>
      </c>
      <c r="G114" s="135" t="s">
        <v>146</v>
      </c>
      <c r="H114" s="135" t="s">
        <v>244</v>
      </c>
      <c r="I114" s="85"/>
      <c r="J114" s="91">
        <v>0</v>
      </c>
      <c r="K114" s="91">
        <v>0</v>
      </c>
      <c r="L114" s="91">
        <v>0</v>
      </c>
      <c r="M114" s="91">
        <v>0</v>
      </c>
      <c r="N114" s="91">
        <v>0</v>
      </c>
      <c r="O114" s="91">
        <f t="shared" si="165"/>
        <v>0</v>
      </c>
      <c r="P114" s="91">
        <v>0</v>
      </c>
      <c r="Q114" s="91">
        <v>0</v>
      </c>
      <c r="R114" s="91">
        <v>0</v>
      </c>
      <c r="S114" s="91">
        <v>0</v>
      </c>
      <c r="T114" s="91">
        <v>0</v>
      </c>
      <c r="U114" s="91">
        <f t="shared" si="166"/>
        <v>0</v>
      </c>
      <c r="V114" s="91">
        <v>0</v>
      </c>
      <c r="W114" s="91">
        <v>0</v>
      </c>
      <c r="X114" s="91">
        <v>0</v>
      </c>
      <c r="Y114" s="91">
        <v>0</v>
      </c>
      <c r="Z114" s="91">
        <v>0</v>
      </c>
      <c r="AA114" s="91">
        <f t="shared" si="167"/>
        <v>0</v>
      </c>
      <c r="AB114" s="91">
        <v>0</v>
      </c>
      <c r="AC114" s="91">
        <v>0</v>
      </c>
      <c r="AD114" s="91">
        <v>0</v>
      </c>
      <c r="AE114" s="91">
        <v>0</v>
      </c>
      <c r="AF114" s="91">
        <v>0</v>
      </c>
      <c r="AG114" s="91">
        <f t="shared" si="168"/>
        <v>0</v>
      </c>
      <c r="AH114" s="91">
        <f t="shared" si="169"/>
        <v>0</v>
      </c>
      <c r="AI114" s="91">
        <f t="shared" si="170"/>
        <v>0</v>
      </c>
      <c r="AJ114" s="91">
        <f t="shared" si="171"/>
        <v>0</v>
      </c>
      <c r="AK114" s="91">
        <f t="shared" si="172"/>
        <v>0</v>
      </c>
      <c r="AL114" s="91">
        <f t="shared" si="173"/>
        <v>0</v>
      </c>
      <c r="AM114" s="91">
        <f t="shared" si="174"/>
        <v>0</v>
      </c>
      <c r="AN114" s="91"/>
      <c r="AO114" s="91"/>
      <c r="AP114" s="91"/>
      <c r="AQ114" s="91"/>
      <c r="AR114" s="91"/>
      <c r="AS114" s="91"/>
      <c r="AT114" s="91">
        <f t="shared" si="175"/>
        <v>0</v>
      </c>
      <c r="AU114" s="91">
        <f t="shared" si="176"/>
        <v>0</v>
      </c>
      <c r="AV114" s="91">
        <f t="shared" si="177"/>
        <v>0</v>
      </c>
      <c r="AW114" s="91">
        <f t="shared" si="178"/>
        <v>0</v>
      </c>
      <c r="AX114" s="91">
        <f t="shared" si="179"/>
        <v>0</v>
      </c>
      <c r="AY114" s="91">
        <f t="shared" si="180"/>
        <v>0</v>
      </c>
    </row>
    <row r="115" spans="1:51" ht="81" customHeight="1">
      <c r="A115" s="85" t="s">
        <v>597</v>
      </c>
      <c r="B115" s="85" t="s">
        <v>242</v>
      </c>
      <c r="C115" s="85" t="s">
        <v>497</v>
      </c>
      <c r="D115" s="85" t="s">
        <v>111</v>
      </c>
      <c r="E115" s="85" t="s">
        <v>496</v>
      </c>
      <c r="F115" s="135">
        <v>4</v>
      </c>
      <c r="G115" s="135" t="s">
        <v>146</v>
      </c>
      <c r="H115" s="135" t="s">
        <v>244</v>
      </c>
      <c r="I115" s="85"/>
      <c r="J115" s="91">
        <v>0</v>
      </c>
      <c r="K115" s="91">
        <v>0</v>
      </c>
      <c r="L115" s="91">
        <v>0</v>
      </c>
      <c r="M115" s="91">
        <v>0</v>
      </c>
      <c r="N115" s="91">
        <v>0</v>
      </c>
      <c r="O115" s="91">
        <f t="shared" si="165"/>
        <v>0</v>
      </c>
      <c r="P115" s="91">
        <v>0</v>
      </c>
      <c r="Q115" s="91">
        <v>0</v>
      </c>
      <c r="R115" s="91">
        <v>0</v>
      </c>
      <c r="S115" s="91">
        <v>0</v>
      </c>
      <c r="T115" s="91">
        <v>0</v>
      </c>
      <c r="U115" s="91">
        <f t="shared" si="166"/>
        <v>0</v>
      </c>
      <c r="V115" s="91">
        <v>0</v>
      </c>
      <c r="W115" s="91">
        <v>0</v>
      </c>
      <c r="X115" s="91">
        <v>0</v>
      </c>
      <c r="Y115" s="91">
        <v>0</v>
      </c>
      <c r="Z115" s="91">
        <v>0</v>
      </c>
      <c r="AA115" s="91">
        <f t="shared" si="167"/>
        <v>0</v>
      </c>
      <c r="AB115" s="91">
        <v>0</v>
      </c>
      <c r="AC115" s="91">
        <v>0</v>
      </c>
      <c r="AD115" s="91">
        <v>0</v>
      </c>
      <c r="AE115" s="91">
        <v>0</v>
      </c>
      <c r="AF115" s="91">
        <v>0</v>
      </c>
      <c r="AG115" s="91">
        <f t="shared" si="168"/>
        <v>0</v>
      </c>
      <c r="AH115" s="91">
        <f t="shared" si="169"/>
        <v>0</v>
      </c>
      <c r="AI115" s="91">
        <f t="shared" si="170"/>
        <v>0</v>
      </c>
      <c r="AJ115" s="91">
        <f t="shared" si="171"/>
        <v>0</v>
      </c>
      <c r="AK115" s="91">
        <f t="shared" si="172"/>
        <v>0</v>
      </c>
      <c r="AL115" s="91">
        <f t="shared" si="173"/>
        <v>0</v>
      </c>
      <c r="AM115" s="91">
        <f t="shared" si="174"/>
        <v>0</v>
      </c>
      <c r="AN115" s="91"/>
      <c r="AO115" s="91"/>
      <c r="AP115" s="91"/>
      <c r="AQ115" s="91"/>
      <c r="AR115" s="91"/>
      <c r="AS115" s="91"/>
      <c r="AT115" s="91">
        <f t="shared" si="175"/>
        <v>0</v>
      </c>
      <c r="AU115" s="91">
        <f t="shared" si="176"/>
        <v>0</v>
      </c>
      <c r="AV115" s="91">
        <f t="shared" si="177"/>
        <v>0</v>
      </c>
      <c r="AW115" s="91">
        <f t="shared" si="178"/>
        <v>0</v>
      </c>
      <c r="AX115" s="91">
        <f t="shared" si="179"/>
        <v>0</v>
      </c>
      <c r="AY115" s="91">
        <f t="shared" si="180"/>
        <v>0</v>
      </c>
    </row>
    <row r="116" spans="1:51" ht="63.75">
      <c r="A116" s="85" t="s">
        <v>598</v>
      </c>
      <c r="B116" s="85" t="s">
        <v>242</v>
      </c>
      <c r="C116" s="85" t="s">
        <v>498</v>
      </c>
      <c r="D116" s="85" t="s">
        <v>111</v>
      </c>
      <c r="E116" s="85" t="s">
        <v>433</v>
      </c>
      <c r="F116" s="135">
        <v>4</v>
      </c>
      <c r="G116" s="135" t="s">
        <v>146</v>
      </c>
      <c r="H116" s="135" t="s">
        <v>244</v>
      </c>
      <c r="I116" s="85"/>
      <c r="J116" s="91">
        <v>0</v>
      </c>
      <c r="K116" s="91">
        <v>0</v>
      </c>
      <c r="L116" s="91">
        <v>0</v>
      </c>
      <c r="M116" s="91">
        <v>0</v>
      </c>
      <c r="N116" s="91">
        <v>0</v>
      </c>
      <c r="O116" s="91">
        <f t="shared" si="165"/>
        <v>0</v>
      </c>
      <c r="P116" s="91">
        <v>0</v>
      </c>
      <c r="Q116" s="91">
        <v>0</v>
      </c>
      <c r="R116" s="91">
        <v>0</v>
      </c>
      <c r="S116" s="91">
        <v>0</v>
      </c>
      <c r="T116" s="91">
        <v>0</v>
      </c>
      <c r="U116" s="91">
        <f t="shared" si="166"/>
        <v>0</v>
      </c>
      <c r="V116" s="91">
        <v>0</v>
      </c>
      <c r="W116" s="91">
        <v>0</v>
      </c>
      <c r="X116" s="91">
        <v>0</v>
      </c>
      <c r="Y116" s="91">
        <v>0</v>
      </c>
      <c r="Z116" s="91">
        <v>0</v>
      </c>
      <c r="AA116" s="91">
        <f t="shared" si="167"/>
        <v>0</v>
      </c>
      <c r="AB116" s="91">
        <v>0</v>
      </c>
      <c r="AC116" s="91">
        <v>0</v>
      </c>
      <c r="AD116" s="91">
        <v>0</v>
      </c>
      <c r="AE116" s="91">
        <v>0</v>
      </c>
      <c r="AF116" s="91">
        <v>0</v>
      </c>
      <c r="AG116" s="91">
        <f t="shared" si="168"/>
        <v>0</v>
      </c>
      <c r="AH116" s="91">
        <f t="shared" si="169"/>
        <v>0</v>
      </c>
      <c r="AI116" s="91">
        <f t="shared" si="170"/>
        <v>0</v>
      </c>
      <c r="AJ116" s="91">
        <f t="shared" si="171"/>
        <v>0</v>
      </c>
      <c r="AK116" s="91">
        <f t="shared" si="172"/>
        <v>0</v>
      </c>
      <c r="AL116" s="91">
        <f t="shared" si="173"/>
        <v>0</v>
      </c>
      <c r="AM116" s="91">
        <f t="shared" si="174"/>
        <v>0</v>
      </c>
      <c r="AN116" s="91"/>
      <c r="AO116" s="91"/>
      <c r="AP116" s="91"/>
      <c r="AQ116" s="91"/>
      <c r="AR116" s="91"/>
      <c r="AS116" s="91"/>
      <c r="AT116" s="91">
        <f t="shared" si="175"/>
        <v>0</v>
      </c>
      <c r="AU116" s="91">
        <f t="shared" si="176"/>
        <v>0</v>
      </c>
      <c r="AV116" s="91">
        <f t="shared" si="177"/>
        <v>0</v>
      </c>
      <c r="AW116" s="91">
        <f t="shared" si="178"/>
        <v>0</v>
      </c>
      <c r="AX116" s="91">
        <f t="shared" si="179"/>
        <v>0</v>
      </c>
      <c r="AY116" s="91">
        <f t="shared" si="180"/>
        <v>0</v>
      </c>
    </row>
    <row r="117" spans="1:51" ht="63.75">
      <c r="A117" s="85" t="s">
        <v>599</v>
      </c>
      <c r="B117" s="85" t="s">
        <v>242</v>
      </c>
      <c r="C117" s="85" t="s">
        <v>499</v>
      </c>
      <c r="D117" s="85" t="s">
        <v>111</v>
      </c>
      <c r="E117" s="85" t="s">
        <v>471</v>
      </c>
      <c r="F117" s="135">
        <v>4</v>
      </c>
      <c r="G117" s="135" t="s">
        <v>146</v>
      </c>
      <c r="H117" s="135" t="s">
        <v>244</v>
      </c>
      <c r="I117" s="85"/>
      <c r="J117" s="91">
        <v>0</v>
      </c>
      <c r="K117" s="91">
        <v>0</v>
      </c>
      <c r="L117" s="91">
        <v>0</v>
      </c>
      <c r="M117" s="91">
        <v>0</v>
      </c>
      <c r="N117" s="91">
        <v>0</v>
      </c>
      <c r="O117" s="91">
        <f t="shared" si="165"/>
        <v>0</v>
      </c>
      <c r="P117" s="91">
        <v>0</v>
      </c>
      <c r="Q117" s="91">
        <v>0</v>
      </c>
      <c r="R117" s="91">
        <v>0</v>
      </c>
      <c r="S117" s="91">
        <v>0</v>
      </c>
      <c r="T117" s="91">
        <v>0</v>
      </c>
      <c r="U117" s="91">
        <f t="shared" si="166"/>
        <v>0</v>
      </c>
      <c r="V117" s="91">
        <v>0</v>
      </c>
      <c r="W117" s="91">
        <v>0</v>
      </c>
      <c r="X117" s="91">
        <v>0</v>
      </c>
      <c r="Y117" s="91">
        <v>0</v>
      </c>
      <c r="Z117" s="91">
        <v>0</v>
      </c>
      <c r="AA117" s="91">
        <f t="shared" si="167"/>
        <v>0</v>
      </c>
      <c r="AB117" s="91">
        <v>0</v>
      </c>
      <c r="AC117" s="91">
        <v>0</v>
      </c>
      <c r="AD117" s="91">
        <v>0</v>
      </c>
      <c r="AE117" s="91">
        <v>0</v>
      </c>
      <c r="AF117" s="91">
        <v>0</v>
      </c>
      <c r="AG117" s="91">
        <f t="shared" si="168"/>
        <v>0</v>
      </c>
      <c r="AH117" s="91">
        <f t="shared" si="169"/>
        <v>0</v>
      </c>
      <c r="AI117" s="91">
        <f t="shared" si="170"/>
        <v>0</v>
      </c>
      <c r="AJ117" s="91">
        <f t="shared" si="171"/>
        <v>0</v>
      </c>
      <c r="AK117" s="91">
        <f t="shared" si="172"/>
        <v>0</v>
      </c>
      <c r="AL117" s="91">
        <f t="shared" si="173"/>
        <v>0</v>
      </c>
      <c r="AM117" s="91">
        <f t="shared" si="174"/>
        <v>0</v>
      </c>
      <c r="AN117" s="91"/>
      <c r="AO117" s="91"/>
      <c r="AP117" s="91"/>
      <c r="AQ117" s="91"/>
      <c r="AR117" s="91"/>
      <c r="AS117" s="91"/>
      <c r="AT117" s="91">
        <f t="shared" si="175"/>
        <v>0</v>
      </c>
      <c r="AU117" s="91">
        <f t="shared" si="176"/>
        <v>0</v>
      </c>
      <c r="AV117" s="91">
        <f t="shared" si="177"/>
        <v>0</v>
      </c>
      <c r="AW117" s="91">
        <f t="shared" si="178"/>
        <v>0</v>
      </c>
      <c r="AX117" s="91">
        <f t="shared" si="179"/>
        <v>0</v>
      </c>
      <c r="AY117" s="91">
        <f t="shared" si="180"/>
        <v>0</v>
      </c>
    </row>
    <row r="118" spans="1:51" ht="117" customHeight="1">
      <c r="A118" s="85" t="s">
        <v>600</v>
      </c>
      <c r="B118" s="85" t="s">
        <v>242</v>
      </c>
      <c r="C118" s="85" t="s">
        <v>500</v>
      </c>
      <c r="D118" s="85" t="s">
        <v>111</v>
      </c>
      <c r="E118" s="85" t="s">
        <v>410</v>
      </c>
      <c r="F118" s="135">
        <v>4</v>
      </c>
      <c r="G118" s="135" t="s">
        <v>146</v>
      </c>
      <c r="H118" s="135" t="s">
        <v>244</v>
      </c>
      <c r="I118" s="85"/>
      <c r="J118" s="91">
        <v>0</v>
      </c>
      <c r="K118" s="91">
        <v>0</v>
      </c>
      <c r="L118" s="91">
        <v>0</v>
      </c>
      <c r="M118" s="91">
        <v>0</v>
      </c>
      <c r="N118" s="91">
        <v>0</v>
      </c>
      <c r="O118" s="91">
        <f t="shared" si="165"/>
        <v>0</v>
      </c>
      <c r="P118" s="91">
        <v>0</v>
      </c>
      <c r="Q118" s="91">
        <v>0</v>
      </c>
      <c r="R118" s="91">
        <v>0</v>
      </c>
      <c r="S118" s="91">
        <v>0</v>
      </c>
      <c r="T118" s="91">
        <v>0</v>
      </c>
      <c r="U118" s="91">
        <f t="shared" si="166"/>
        <v>0</v>
      </c>
      <c r="V118" s="91">
        <v>0</v>
      </c>
      <c r="W118" s="91">
        <v>0</v>
      </c>
      <c r="X118" s="91">
        <v>0</v>
      </c>
      <c r="Y118" s="91">
        <v>0</v>
      </c>
      <c r="Z118" s="91">
        <v>0</v>
      </c>
      <c r="AA118" s="91">
        <f t="shared" si="167"/>
        <v>0</v>
      </c>
      <c r="AB118" s="91">
        <v>0</v>
      </c>
      <c r="AC118" s="91">
        <v>0</v>
      </c>
      <c r="AD118" s="91">
        <v>0</v>
      </c>
      <c r="AE118" s="91">
        <v>0</v>
      </c>
      <c r="AF118" s="91">
        <v>0</v>
      </c>
      <c r="AG118" s="91">
        <f t="shared" si="168"/>
        <v>0</v>
      </c>
      <c r="AH118" s="91">
        <f t="shared" si="169"/>
        <v>0</v>
      </c>
      <c r="AI118" s="91">
        <f t="shared" si="170"/>
        <v>0</v>
      </c>
      <c r="AJ118" s="91">
        <f t="shared" si="171"/>
        <v>0</v>
      </c>
      <c r="AK118" s="91">
        <f t="shared" si="172"/>
        <v>0</v>
      </c>
      <c r="AL118" s="91">
        <f t="shared" si="173"/>
        <v>0</v>
      </c>
      <c r="AM118" s="91">
        <f t="shared" si="174"/>
        <v>0</v>
      </c>
      <c r="AN118" s="91"/>
      <c r="AO118" s="91"/>
      <c r="AP118" s="91"/>
      <c r="AQ118" s="91"/>
      <c r="AR118" s="91"/>
      <c r="AS118" s="91"/>
      <c r="AT118" s="91">
        <f t="shared" si="175"/>
        <v>0</v>
      </c>
      <c r="AU118" s="91">
        <f t="shared" si="176"/>
        <v>0</v>
      </c>
      <c r="AV118" s="91">
        <f t="shared" si="177"/>
        <v>0</v>
      </c>
      <c r="AW118" s="91">
        <f t="shared" si="178"/>
        <v>0</v>
      </c>
      <c r="AX118" s="91">
        <f t="shared" si="179"/>
        <v>0</v>
      </c>
      <c r="AY118" s="91">
        <f t="shared" si="180"/>
        <v>0</v>
      </c>
    </row>
    <row r="119" spans="1:51" ht="63.75">
      <c r="A119" s="85" t="s">
        <v>601</v>
      </c>
      <c r="B119" s="85" t="s">
        <v>242</v>
      </c>
      <c r="C119" s="85" t="s">
        <v>501</v>
      </c>
      <c r="D119" s="85" t="s">
        <v>71</v>
      </c>
      <c r="E119" s="85"/>
      <c r="F119" s="135">
        <v>4</v>
      </c>
      <c r="G119" s="135" t="s">
        <v>146</v>
      </c>
      <c r="H119" s="135" t="s">
        <v>244</v>
      </c>
      <c r="I119" s="85"/>
      <c r="J119" s="91">
        <v>0</v>
      </c>
      <c r="K119" s="91">
        <v>0</v>
      </c>
      <c r="L119" s="91">
        <v>0</v>
      </c>
      <c r="M119" s="91">
        <v>0</v>
      </c>
      <c r="N119" s="91">
        <v>0</v>
      </c>
      <c r="O119" s="91">
        <f t="shared" si="165"/>
        <v>0</v>
      </c>
      <c r="P119" s="91">
        <v>0</v>
      </c>
      <c r="Q119" s="91">
        <v>0</v>
      </c>
      <c r="R119" s="91">
        <v>0</v>
      </c>
      <c r="S119" s="91">
        <v>0</v>
      </c>
      <c r="T119" s="91">
        <v>0</v>
      </c>
      <c r="U119" s="91">
        <f t="shared" si="166"/>
        <v>0</v>
      </c>
      <c r="V119" s="91">
        <v>0</v>
      </c>
      <c r="W119" s="91">
        <v>0</v>
      </c>
      <c r="X119" s="91">
        <v>0</v>
      </c>
      <c r="Y119" s="91">
        <v>0</v>
      </c>
      <c r="Z119" s="91">
        <v>0</v>
      </c>
      <c r="AA119" s="91">
        <f t="shared" si="167"/>
        <v>0</v>
      </c>
      <c r="AB119" s="91">
        <v>0</v>
      </c>
      <c r="AC119" s="91">
        <v>0</v>
      </c>
      <c r="AD119" s="91">
        <v>0</v>
      </c>
      <c r="AE119" s="91">
        <v>0</v>
      </c>
      <c r="AF119" s="91">
        <v>0</v>
      </c>
      <c r="AG119" s="91">
        <f t="shared" si="168"/>
        <v>0</v>
      </c>
      <c r="AH119" s="91">
        <f t="shared" si="169"/>
        <v>0</v>
      </c>
      <c r="AI119" s="91">
        <f t="shared" si="170"/>
        <v>0</v>
      </c>
      <c r="AJ119" s="91">
        <f t="shared" si="171"/>
        <v>0</v>
      </c>
      <c r="AK119" s="91">
        <f t="shared" si="172"/>
        <v>0</v>
      </c>
      <c r="AL119" s="91">
        <f t="shared" si="173"/>
        <v>0</v>
      </c>
      <c r="AM119" s="91">
        <f t="shared" si="174"/>
        <v>0</v>
      </c>
      <c r="AN119" s="91"/>
      <c r="AO119" s="91"/>
      <c r="AP119" s="91"/>
      <c r="AQ119" s="91"/>
      <c r="AR119" s="91"/>
      <c r="AS119" s="91"/>
      <c r="AT119" s="91">
        <f t="shared" si="175"/>
        <v>0</v>
      </c>
      <c r="AU119" s="91">
        <f t="shared" si="176"/>
        <v>0</v>
      </c>
      <c r="AV119" s="91">
        <f t="shared" si="177"/>
        <v>0</v>
      </c>
      <c r="AW119" s="91">
        <f t="shared" si="178"/>
        <v>0</v>
      </c>
      <c r="AX119" s="91">
        <f t="shared" si="179"/>
        <v>0</v>
      </c>
      <c r="AY119" s="91">
        <f t="shared" si="180"/>
        <v>0</v>
      </c>
    </row>
    <row r="120" spans="1:51" ht="63.75">
      <c r="A120" s="85" t="s">
        <v>602</v>
      </c>
      <c r="B120" s="85" t="s">
        <v>242</v>
      </c>
      <c r="C120" s="85" t="s">
        <v>502</v>
      </c>
      <c r="D120" s="85" t="s">
        <v>111</v>
      </c>
      <c r="E120" s="85" t="s">
        <v>428</v>
      </c>
      <c r="F120" s="135">
        <v>4</v>
      </c>
      <c r="G120" s="135" t="s">
        <v>146</v>
      </c>
      <c r="H120" s="135" t="s">
        <v>244</v>
      </c>
      <c r="I120" s="85"/>
      <c r="J120" s="91">
        <v>0</v>
      </c>
      <c r="K120" s="91">
        <v>0</v>
      </c>
      <c r="L120" s="91">
        <v>0</v>
      </c>
      <c r="M120" s="91">
        <v>0</v>
      </c>
      <c r="N120" s="91">
        <v>0</v>
      </c>
      <c r="O120" s="91">
        <f t="shared" si="165"/>
        <v>0</v>
      </c>
      <c r="P120" s="91">
        <v>0</v>
      </c>
      <c r="Q120" s="91">
        <v>0</v>
      </c>
      <c r="R120" s="91">
        <v>0</v>
      </c>
      <c r="S120" s="91">
        <v>0</v>
      </c>
      <c r="T120" s="91">
        <v>0</v>
      </c>
      <c r="U120" s="91">
        <f t="shared" si="166"/>
        <v>0</v>
      </c>
      <c r="V120" s="91">
        <v>0</v>
      </c>
      <c r="W120" s="91">
        <v>0</v>
      </c>
      <c r="X120" s="91">
        <v>0</v>
      </c>
      <c r="Y120" s="91">
        <v>0</v>
      </c>
      <c r="Z120" s="91">
        <v>0</v>
      </c>
      <c r="AA120" s="91">
        <f t="shared" si="167"/>
        <v>0</v>
      </c>
      <c r="AB120" s="91">
        <v>0</v>
      </c>
      <c r="AC120" s="91">
        <v>0</v>
      </c>
      <c r="AD120" s="91">
        <v>0</v>
      </c>
      <c r="AE120" s="91">
        <v>0</v>
      </c>
      <c r="AF120" s="91">
        <v>0</v>
      </c>
      <c r="AG120" s="91">
        <f t="shared" si="168"/>
        <v>0</v>
      </c>
      <c r="AH120" s="91">
        <f t="shared" si="169"/>
        <v>0</v>
      </c>
      <c r="AI120" s="91">
        <f t="shared" si="170"/>
        <v>0</v>
      </c>
      <c r="AJ120" s="91">
        <f t="shared" si="171"/>
        <v>0</v>
      </c>
      <c r="AK120" s="91">
        <f t="shared" si="172"/>
        <v>0</v>
      </c>
      <c r="AL120" s="91">
        <f t="shared" si="173"/>
        <v>0</v>
      </c>
      <c r="AM120" s="91">
        <f t="shared" si="174"/>
        <v>0</v>
      </c>
      <c r="AN120" s="91"/>
      <c r="AO120" s="91"/>
      <c r="AP120" s="91"/>
      <c r="AQ120" s="91"/>
      <c r="AR120" s="91"/>
      <c r="AS120" s="91"/>
      <c r="AT120" s="91">
        <f t="shared" si="175"/>
        <v>0</v>
      </c>
      <c r="AU120" s="91">
        <f t="shared" si="176"/>
        <v>0</v>
      </c>
      <c r="AV120" s="91">
        <f t="shared" si="177"/>
        <v>0</v>
      </c>
      <c r="AW120" s="91">
        <f t="shared" si="178"/>
        <v>0</v>
      </c>
      <c r="AX120" s="91">
        <f t="shared" si="179"/>
        <v>0</v>
      </c>
      <c r="AY120" s="91">
        <f t="shared" si="180"/>
        <v>0</v>
      </c>
    </row>
    <row r="121" spans="1:51" ht="101.25" customHeight="1">
      <c r="A121" s="85" t="s">
        <v>603</v>
      </c>
      <c r="B121" s="85" t="s">
        <v>242</v>
      </c>
      <c r="C121" s="85" t="s">
        <v>503</v>
      </c>
      <c r="D121" s="85" t="s">
        <v>111</v>
      </c>
      <c r="E121" s="85" t="s">
        <v>441</v>
      </c>
      <c r="F121" s="135">
        <v>4</v>
      </c>
      <c r="G121" s="135" t="s">
        <v>146</v>
      </c>
      <c r="H121" s="135" t="s">
        <v>244</v>
      </c>
      <c r="I121" s="85"/>
      <c r="J121" s="91">
        <v>0</v>
      </c>
      <c r="K121" s="91">
        <v>0</v>
      </c>
      <c r="L121" s="91">
        <v>0</v>
      </c>
      <c r="M121" s="91">
        <v>0</v>
      </c>
      <c r="N121" s="91">
        <v>0</v>
      </c>
      <c r="O121" s="91">
        <f t="shared" si="165"/>
        <v>0</v>
      </c>
      <c r="P121" s="91">
        <v>0</v>
      </c>
      <c r="Q121" s="91">
        <v>0</v>
      </c>
      <c r="R121" s="91">
        <v>0</v>
      </c>
      <c r="S121" s="91">
        <v>0</v>
      </c>
      <c r="T121" s="91">
        <v>0</v>
      </c>
      <c r="U121" s="91">
        <f t="shared" si="166"/>
        <v>0</v>
      </c>
      <c r="V121" s="91">
        <v>0</v>
      </c>
      <c r="W121" s="91">
        <v>0</v>
      </c>
      <c r="X121" s="91">
        <v>0</v>
      </c>
      <c r="Y121" s="91">
        <v>0</v>
      </c>
      <c r="Z121" s="91">
        <v>0</v>
      </c>
      <c r="AA121" s="91">
        <f t="shared" si="167"/>
        <v>0</v>
      </c>
      <c r="AB121" s="91">
        <v>0</v>
      </c>
      <c r="AC121" s="91">
        <v>0</v>
      </c>
      <c r="AD121" s="91">
        <v>0</v>
      </c>
      <c r="AE121" s="91">
        <v>0</v>
      </c>
      <c r="AF121" s="91">
        <v>0</v>
      </c>
      <c r="AG121" s="91">
        <f t="shared" si="168"/>
        <v>0</v>
      </c>
      <c r="AH121" s="91">
        <f t="shared" si="169"/>
        <v>0</v>
      </c>
      <c r="AI121" s="91">
        <f t="shared" si="170"/>
        <v>0</v>
      </c>
      <c r="AJ121" s="91">
        <f t="shared" si="171"/>
        <v>0</v>
      </c>
      <c r="AK121" s="91">
        <f t="shared" si="172"/>
        <v>0</v>
      </c>
      <c r="AL121" s="91">
        <f t="shared" si="173"/>
        <v>0</v>
      </c>
      <c r="AM121" s="91">
        <f t="shared" si="174"/>
        <v>0</v>
      </c>
      <c r="AN121" s="91"/>
      <c r="AO121" s="91"/>
      <c r="AP121" s="91"/>
      <c r="AQ121" s="91"/>
      <c r="AR121" s="91"/>
      <c r="AS121" s="91"/>
      <c r="AT121" s="91">
        <f t="shared" si="175"/>
        <v>0</v>
      </c>
      <c r="AU121" s="91">
        <f t="shared" si="176"/>
        <v>0</v>
      </c>
      <c r="AV121" s="91">
        <f t="shared" si="177"/>
        <v>0</v>
      </c>
      <c r="AW121" s="91">
        <f t="shared" si="178"/>
        <v>0</v>
      </c>
      <c r="AX121" s="91">
        <f t="shared" si="179"/>
        <v>0</v>
      </c>
      <c r="AY121" s="91">
        <f t="shared" si="180"/>
        <v>0</v>
      </c>
    </row>
    <row r="122" spans="1:51" ht="63.75">
      <c r="A122" s="85" t="s">
        <v>604</v>
      </c>
      <c r="B122" s="85" t="s">
        <v>242</v>
      </c>
      <c r="C122" s="85" t="s">
        <v>504</v>
      </c>
      <c r="D122" s="85" t="s">
        <v>111</v>
      </c>
      <c r="E122" s="85" t="s">
        <v>505</v>
      </c>
      <c r="F122" s="135">
        <v>4</v>
      </c>
      <c r="G122" s="135" t="s">
        <v>146</v>
      </c>
      <c r="H122" s="135" t="s">
        <v>244</v>
      </c>
      <c r="I122" s="85"/>
      <c r="J122" s="91">
        <v>0</v>
      </c>
      <c r="K122" s="91">
        <v>0</v>
      </c>
      <c r="L122" s="91">
        <v>0</v>
      </c>
      <c r="M122" s="91">
        <v>0</v>
      </c>
      <c r="N122" s="91">
        <v>0</v>
      </c>
      <c r="O122" s="91">
        <f t="shared" si="165"/>
        <v>0</v>
      </c>
      <c r="P122" s="91">
        <v>0</v>
      </c>
      <c r="Q122" s="91">
        <v>0</v>
      </c>
      <c r="R122" s="91">
        <v>0</v>
      </c>
      <c r="S122" s="91">
        <v>0</v>
      </c>
      <c r="T122" s="91">
        <v>0</v>
      </c>
      <c r="U122" s="91">
        <f t="shared" si="166"/>
        <v>0</v>
      </c>
      <c r="V122" s="91">
        <v>0</v>
      </c>
      <c r="W122" s="91">
        <v>0</v>
      </c>
      <c r="X122" s="91">
        <v>0</v>
      </c>
      <c r="Y122" s="91">
        <v>0</v>
      </c>
      <c r="Z122" s="91">
        <v>0</v>
      </c>
      <c r="AA122" s="91">
        <f t="shared" si="167"/>
        <v>0</v>
      </c>
      <c r="AB122" s="91">
        <v>0</v>
      </c>
      <c r="AC122" s="91">
        <v>0</v>
      </c>
      <c r="AD122" s="91">
        <v>0</v>
      </c>
      <c r="AE122" s="91">
        <v>0</v>
      </c>
      <c r="AF122" s="91">
        <v>0</v>
      </c>
      <c r="AG122" s="91">
        <f t="shared" si="168"/>
        <v>0</v>
      </c>
      <c r="AH122" s="91">
        <f t="shared" si="169"/>
        <v>0</v>
      </c>
      <c r="AI122" s="91">
        <f t="shared" si="170"/>
        <v>0</v>
      </c>
      <c r="AJ122" s="91">
        <f t="shared" si="171"/>
        <v>0</v>
      </c>
      <c r="AK122" s="91">
        <f t="shared" si="172"/>
        <v>0</v>
      </c>
      <c r="AL122" s="91">
        <f t="shared" si="173"/>
        <v>0</v>
      </c>
      <c r="AM122" s="91">
        <f t="shared" si="174"/>
        <v>0</v>
      </c>
      <c r="AN122" s="91"/>
      <c r="AO122" s="91"/>
      <c r="AP122" s="91"/>
      <c r="AQ122" s="91"/>
      <c r="AR122" s="91"/>
      <c r="AS122" s="91"/>
      <c r="AT122" s="91">
        <f t="shared" si="175"/>
        <v>0</v>
      </c>
      <c r="AU122" s="91">
        <f t="shared" si="176"/>
        <v>0</v>
      </c>
      <c r="AV122" s="91">
        <f t="shared" si="177"/>
        <v>0</v>
      </c>
      <c r="AW122" s="91">
        <f t="shared" si="178"/>
        <v>0</v>
      </c>
      <c r="AX122" s="91">
        <f t="shared" si="179"/>
        <v>0</v>
      </c>
      <c r="AY122" s="91">
        <f t="shared" si="180"/>
        <v>0</v>
      </c>
    </row>
    <row r="123" spans="1:51" ht="63.75">
      <c r="A123" s="85" t="s">
        <v>606</v>
      </c>
      <c r="B123" s="85" t="s">
        <v>242</v>
      </c>
      <c r="C123" s="85" t="s">
        <v>506</v>
      </c>
      <c r="D123" s="85" t="s">
        <v>111</v>
      </c>
      <c r="E123" s="85" t="s">
        <v>507</v>
      </c>
      <c r="F123" s="135">
        <v>4</v>
      </c>
      <c r="G123" s="135" t="s">
        <v>146</v>
      </c>
      <c r="H123" s="135" t="s">
        <v>244</v>
      </c>
      <c r="I123" s="85"/>
      <c r="J123" s="91">
        <v>0</v>
      </c>
      <c r="K123" s="91">
        <v>0</v>
      </c>
      <c r="L123" s="91">
        <v>0</v>
      </c>
      <c r="M123" s="91">
        <v>0</v>
      </c>
      <c r="N123" s="91">
        <v>0</v>
      </c>
      <c r="O123" s="91">
        <f t="shared" ref="O123:O144" si="181">SUM(J123:N123)</f>
        <v>0</v>
      </c>
      <c r="P123" s="91">
        <v>0</v>
      </c>
      <c r="Q123" s="91">
        <v>0</v>
      </c>
      <c r="R123" s="91">
        <v>0</v>
      </c>
      <c r="S123" s="91">
        <v>0</v>
      </c>
      <c r="T123" s="91">
        <v>0</v>
      </c>
      <c r="U123" s="91">
        <f t="shared" ref="U123:U144" si="182">SUM(P123:T123)</f>
        <v>0</v>
      </c>
      <c r="V123" s="91">
        <v>0</v>
      </c>
      <c r="W123" s="91">
        <v>0</v>
      </c>
      <c r="X123" s="91">
        <v>0</v>
      </c>
      <c r="Y123" s="91">
        <v>0</v>
      </c>
      <c r="Z123" s="91">
        <v>0</v>
      </c>
      <c r="AA123" s="91">
        <f t="shared" ref="AA123:AA144" si="183">SUM(V123:Z123)</f>
        <v>0</v>
      </c>
      <c r="AB123" s="91">
        <v>0</v>
      </c>
      <c r="AC123" s="91">
        <v>0</v>
      </c>
      <c r="AD123" s="91">
        <v>0</v>
      </c>
      <c r="AE123" s="91">
        <v>0</v>
      </c>
      <c r="AF123" s="91">
        <v>0</v>
      </c>
      <c r="AG123" s="91">
        <f t="shared" ref="AG123:AG144" si="184">SUM(AB123:AF123)</f>
        <v>0</v>
      </c>
      <c r="AH123" s="91">
        <f t="shared" ref="AH123:AH144" si="185">J123+V123+P123+AB123</f>
        <v>0</v>
      </c>
      <c r="AI123" s="91">
        <f t="shared" ref="AI123:AI144" si="186">K123+W123+Q123+AC123</f>
        <v>0</v>
      </c>
      <c r="AJ123" s="91">
        <f t="shared" ref="AJ123:AJ144" si="187">L123+X123+R123+AD123</f>
        <v>0</v>
      </c>
      <c r="AK123" s="91">
        <f t="shared" ref="AK123:AK144" si="188">M123+Y123+S123+AE123</f>
        <v>0</v>
      </c>
      <c r="AL123" s="91">
        <f t="shared" ref="AL123:AL144" si="189">N123+Z123+T123+AF123</f>
        <v>0</v>
      </c>
      <c r="AM123" s="91">
        <f t="shared" ref="AM123:AM144" si="190">SUM(AH123:AL123)</f>
        <v>0</v>
      </c>
      <c r="AN123" s="91"/>
      <c r="AO123" s="91"/>
      <c r="AP123" s="91"/>
      <c r="AQ123" s="91"/>
      <c r="AR123" s="91"/>
      <c r="AS123" s="91"/>
      <c r="AT123" s="91">
        <f t="shared" ref="AT123:AT144" si="191">AH123+AN123</f>
        <v>0</v>
      </c>
      <c r="AU123" s="91">
        <f t="shared" ref="AU123:AU144" si="192">AI123+AO123</f>
        <v>0</v>
      </c>
      <c r="AV123" s="91">
        <f t="shared" ref="AV123:AV144" si="193">AJ123+AP123</f>
        <v>0</v>
      </c>
      <c r="AW123" s="91">
        <f t="shared" ref="AW123:AW144" si="194">AK123+AQ123</f>
        <v>0</v>
      </c>
      <c r="AX123" s="91">
        <f t="shared" ref="AX123:AX144" si="195">AL123+AR123</f>
        <v>0</v>
      </c>
      <c r="AY123" s="91">
        <f t="shared" ref="AY123:AY144" si="196">SUM(AT123:AX123)</f>
        <v>0</v>
      </c>
    </row>
    <row r="124" spans="1:51" ht="76.5">
      <c r="A124" s="85" t="s">
        <v>605</v>
      </c>
      <c r="B124" s="85" t="s">
        <v>242</v>
      </c>
      <c r="C124" s="85" t="s">
        <v>508</v>
      </c>
      <c r="D124" s="85" t="s">
        <v>111</v>
      </c>
      <c r="E124" s="85" t="s">
        <v>507</v>
      </c>
      <c r="F124" s="135">
        <v>4</v>
      </c>
      <c r="G124" s="135" t="s">
        <v>146</v>
      </c>
      <c r="H124" s="135" t="s">
        <v>244</v>
      </c>
      <c r="I124" s="85"/>
      <c r="J124" s="91">
        <v>0</v>
      </c>
      <c r="K124" s="91">
        <v>0</v>
      </c>
      <c r="L124" s="91">
        <v>0</v>
      </c>
      <c r="M124" s="91">
        <v>0</v>
      </c>
      <c r="N124" s="91">
        <v>0</v>
      </c>
      <c r="O124" s="91">
        <f t="shared" si="181"/>
        <v>0</v>
      </c>
      <c r="P124" s="91">
        <v>0</v>
      </c>
      <c r="Q124" s="91">
        <v>0</v>
      </c>
      <c r="R124" s="91">
        <v>0</v>
      </c>
      <c r="S124" s="91">
        <v>0</v>
      </c>
      <c r="T124" s="91">
        <v>0</v>
      </c>
      <c r="U124" s="91">
        <f t="shared" si="182"/>
        <v>0</v>
      </c>
      <c r="V124" s="91">
        <v>0</v>
      </c>
      <c r="W124" s="91">
        <v>0</v>
      </c>
      <c r="X124" s="91">
        <v>0</v>
      </c>
      <c r="Y124" s="91">
        <v>0</v>
      </c>
      <c r="Z124" s="91">
        <v>0</v>
      </c>
      <c r="AA124" s="91">
        <f t="shared" si="183"/>
        <v>0</v>
      </c>
      <c r="AB124" s="91">
        <v>0</v>
      </c>
      <c r="AC124" s="91">
        <v>0</v>
      </c>
      <c r="AD124" s="91">
        <v>0</v>
      </c>
      <c r="AE124" s="91">
        <v>0</v>
      </c>
      <c r="AF124" s="91">
        <v>0</v>
      </c>
      <c r="AG124" s="91">
        <f t="shared" si="184"/>
        <v>0</v>
      </c>
      <c r="AH124" s="91">
        <f t="shared" si="185"/>
        <v>0</v>
      </c>
      <c r="AI124" s="91">
        <f t="shared" si="186"/>
        <v>0</v>
      </c>
      <c r="AJ124" s="91">
        <f t="shared" si="187"/>
        <v>0</v>
      </c>
      <c r="AK124" s="91">
        <f t="shared" si="188"/>
        <v>0</v>
      </c>
      <c r="AL124" s="91">
        <f t="shared" si="189"/>
        <v>0</v>
      </c>
      <c r="AM124" s="91">
        <f t="shared" si="190"/>
        <v>0</v>
      </c>
      <c r="AN124" s="91"/>
      <c r="AO124" s="91"/>
      <c r="AP124" s="91"/>
      <c r="AQ124" s="91"/>
      <c r="AR124" s="91"/>
      <c r="AS124" s="91"/>
      <c r="AT124" s="91">
        <f t="shared" si="191"/>
        <v>0</v>
      </c>
      <c r="AU124" s="91">
        <f t="shared" si="192"/>
        <v>0</v>
      </c>
      <c r="AV124" s="91">
        <f t="shared" si="193"/>
        <v>0</v>
      </c>
      <c r="AW124" s="91">
        <f t="shared" si="194"/>
        <v>0</v>
      </c>
      <c r="AX124" s="91">
        <f t="shared" si="195"/>
        <v>0</v>
      </c>
      <c r="AY124" s="91">
        <f t="shared" si="196"/>
        <v>0</v>
      </c>
    </row>
    <row r="125" spans="1:51" ht="63.75">
      <c r="A125" s="85" t="s">
        <v>846</v>
      </c>
      <c r="B125" s="85" t="s">
        <v>242</v>
      </c>
      <c r="C125" s="85" t="s">
        <v>509</v>
      </c>
      <c r="D125" s="85" t="s">
        <v>111</v>
      </c>
      <c r="E125" s="85" t="s">
        <v>439</v>
      </c>
      <c r="F125" s="135">
        <v>4</v>
      </c>
      <c r="G125" s="135" t="s">
        <v>146</v>
      </c>
      <c r="H125" s="135" t="s">
        <v>244</v>
      </c>
      <c r="I125" s="85"/>
      <c r="J125" s="91">
        <v>0</v>
      </c>
      <c r="K125" s="91">
        <v>0</v>
      </c>
      <c r="L125" s="91">
        <v>0</v>
      </c>
      <c r="M125" s="91">
        <v>0</v>
      </c>
      <c r="N125" s="91">
        <v>0</v>
      </c>
      <c r="O125" s="91">
        <f t="shared" si="181"/>
        <v>0</v>
      </c>
      <c r="P125" s="91">
        <v>0</v>
      </c>
      <c r="Q125" s="91">
        <v>0</v>
      </c>
      <c r="R125" s="91">
        <v>0</v>
      </c>
      <c r="S125" s="91">
        <v>0</v>
      </c>
      <c r="T125" s="91">
        <v>0</v>
      </c>
      <c r="U125" s="91">
        <f t="shared" si="182"/>
        <v>0</v>
      </c>
      <c r="V125" s="91">
        <v>0</v>
      </c>
      <c r="W125" s="91">
        <v>0</v>
      </c>
      <c r="X125" s="91">
        <v>0</v>
      </c>
      <c r="Y125" s="91">
        <v>0</v>
      </c>
      <c r="Z125" s="91">
        <v>0</v>
      </c>
      <c r="AA125" s="91">
        <f t="shared" si="183"/>
        <v>0</v>
      </c>
      <c r="AB125" s="91">
        <v>0</v>
      </c>
      <c r="AC125" s="91">
        <v>0</v>
      </c>
      <c r="AD125" s="91">
        <v>0</v>
      </c>
      <c r="AE125" s="91">
        <v>0</v>
      </c>
      <c r="AF125" s="91">
        <v>0</v>
      </c>
      <c r="AG125" s="91">
        <f t="shared" si="184"/>
        <v>0</v>
      </c>
      <c r="AH125" s="91">
        <f t="shared" si="185"/>
        <v>0</v>
      </c>
      <c r="AI125" s="91">
        <f t="shared" si="186"/>
        <v>0</v>
      </c>
      <c r="AJ125" s="91">
        <f t="shared" si="187"/>
        <v>0</v>
      </c>
      <c r="AK125" s="91">
        <f t="shared" si="188"/>
        <v>0</v>
      </c>
      <c r="AL125" s="91">
        <f t="shared" si="189"/>
        <v>0</v>
      </c>
      <c r="AM125" s="91">
        <f t="shared" si="190"/>
        <v>0</v>
      </c>
      <c r="AN125" s="91"/>
      <c r="AO125" s="91"/>
      <c r="AP125" s="91"/>
      <c r="AQ125" s="91"/>
      <c r="AR125" s="91"/>
      <c r="AS125" s="91"/>
      <c r="AT125" s="91">
        <f t="shared" si="191"/>
        <v>0</v>
      </c>
      <c r="AU125" s="91">
        <f t="shared" si="192"/>
        <v>0</v>
      </c>
      <c r="AV125" s="91">
        <f t="shared" si="193"/>
        <v>0</v>
      </c>
      <c r="AW125" s="91">
        <f t="shared" si="194"/>
        <v>0</v>
      </c>
      <c r="AX125" s="91">
        <f t="shared" si="195"/>
        <v>0</v>
      </c>
      <c r="AY125" s="91">
        <f t="shared" si="196"/>
        <v>0</v>
      </c>
    </row>
    <row r="126" spans="1:51" ht="63.75">
      <c r="A126" s="85" t="s">
        <v>847</v>
      </c>
      <c r="B126" s="85" t="s">
        <v>242</v>
      </c>
      <c r="C126" s="85" t="s">
        <v>510</v>
      </c>
      <c r="D126" s="85"/>
      <c r="E126" s="85" t="s">
        <v>493</v>
      </c>
      <c r="F126" s="135">
        <v>4</v>
      </c>
      <c r="G126" s="135" t="s">
        <v>146</v>
      </c>
      <c r="H126" s="135" t="s">
        <v>244</v>
      </c>
      <c r="I126" s="85"/>
      <c r="J126" s="91">
        <v>0</v>
      </c>
      <c r="K126" s="91">
        <v>0</v>
      </c>
      <c r="L126" s="91">
        <v>0</v>
      </c>
      <c r="M126" s="91">
        <v>0</v>
      </c>
      <c r="N126" s="91">
        <v>0</v>
      </c>
      <c r="O126" s="91">
        <f t="shared" si="181"/>
        <v>0</v>
      </c>
      <c r="P126" s="91">
        <v>0</v>
      </c>
      <c r="Q126" s="91">
        <v>0</v>
      </c>
      <c r="R126" s="91">
        <v>0</v>
      </c>
      <c r="S126" s="91">
        <v>0</v>
      </c>
      <c r="T126" s="91">
        <v>0</v>
      </c>
      <c r="U126" s="91">
        <f t="shared" si="182"/>
        <v>0</v>
      </c>
      <c r="V126" s="91">
        <v>0</v>
      </c>
      <c r="W126" s="91">
        <v>0</v>
      </c>
      <c r="X126" s="91">
        <v>0</v>
      </c>
      <c r="Y126" s="91">
        <v>0</v>
      </c>
      <c r="Z126" s="91">
        <v>0</v>
      </c>
      <c r="AA126" s="91">
        <f t="shared" si="183"/>
        <v>0</v>
      </c>
      <c r="AB126" s="91">
        <v>0</v>
      </c>
      <c r="AC126" s="91">
        <v>0</v>
      </c>
      <c r="AD126" s="91">
        <v>0</v>
      </c>
      <c r="AE126" s="91">
        <v>0</v>
      </c>
      <c r="AF126" s="91">
        <v>0</v>
      </c>
      <c r="AG126" s="91">
        <f t="shared" si="184"/>
        <v>0</v>
      </c>
      <c r="AH126" s="91">
        <f t="shared" si="185"/>
        <v>0</v>
      </c>
      <c r="AI126" s="91">
        <f t="shared" si="186"/>
        <v>0</v>
      </c>
      <c r="AJ126" s="91">
        <f t="shared" si="187"/>
        <v>0</v>
      </c>
      <c r="AK126" s="91">
        <f t="shared" si="188"/>
        <v>0</v>
      </c>
      <c r="AL126" s="91">
        <f t="shared" si="189"/>
        <v>0</v>
      </c>
      <c r="AM126" s="91">
        <f t="shared" si="190"/>
        <v>0</v>
      </c>
      <c r="AN126" s="91"/>
      <c r="AO126" s="91"/>
      <c r="AP126" s="91"/>
      <c r="AQ126" s="91"/>
      <c r="AR126" s="91"/>
      <c r="AS126" s="91"/>
      <c r="AT126" s="91">
        <f t="shared" si="191"/>
        <v>0</v>
      </c>
      <c r="AU126" s="91">
        <f t="shared" si="192"/>
        <v>0</v>
      </c>
      <c r="AV126" s="91">
        <f t="shared" si="193"/>
        <v>0</v>
      </c>
      <c r="AW126" s="91">
        <f t="shared" si="194"/>
        <v>0</v>
      </c>
      <c r="AX126" s="91">
        <f t="shared" si="195"/>
        <v>0</v>
      </c>
      <c r="AY126" s="91">
        <f t="shared" si="196"/>
        <v>0</v>
      </c>
    </row>
    <row r="127" spans="1:51" ht="89.25">
      <c r="A127" s="85" t="s">
        <v>848</v>
      </c>
      <c r="B127" s="85" t="s">
        <v>535</v>
      </c>
      <c r="C127" s="85" t="s">
        <v>516</v>
      </c>
      <c r="D127" s="85" t="s">
        <v>71</v>
      </c>
      <c r="E127" s="85"/>
      <c r="F127" s="135">
        <v>4</v>
      </c>
      <c r="G127" s="135">
        <v>16</v>
      </c>
      <c r="H127" s="135" t="s">
        <v>357</v>
      </c>
      <c r="I127" s="85"/>
      <c r="J127" s="91">
        <v>0</v>
      </c>
      <c r="K127" s="91">
        <v>0</v>
      </c>
      <c r="L127" s="91">
        <v>0</v>
      </c>
      <c r="M127" s="91">
        <v>0</v>
      </c>
      <c r="N127" s="91">
        <v>0</v>
      </c>
      <c r="O127" s="91">
        <f t="shared" si="181"/>
        <v>0</v>
      </c>
      <c r="P127" s="91">
        <v>0</v>
      </c>
      <c r="Q127" s="91">
        <v>0</v>
      </c>
      <c r="R127" s="91">
        <v>0</v>
      </c>
      <c r="S127" s="91">
        <v>0</v>
      </c>
      <c r="T127" s="91">
        <v>0</v>
      </c>
      <c r="U127" s="91">
        <f t="shared" si="182"/>
        <v>0</v>
      </c>
      <c r="V127" s="91">
        <v>0</v>
      </c>
      <c r="W127" s="91">
        <v>0</v>
      </c>
      <c r="X127" s="91">
        <v>0</v>
      </c>
      <c r="Y127" s="91">
        <v>0</v>
      </c>
      <c r="Z127" s="91">
        <v>0</v>
      </c>
      <c r="AA127" s="91">
        <f t="shared" si="183"/>
        <v>0</v>
      </c>
      <c r="AB127" s="91">
        <v>0</v>
      </c>
      <c r="AC127" s="91">
        <v>0</v>
      </c>
      <c r="AD127" s="91">
        <v>0</v>
      </c>
      <c r="AE127" s="91">
        <v>0</v>
      </c>
      <c r="AF127" s="91">
        <v>0</v>
      </c>
      <c r="AG127" s="91">
        <f t="shared" si="184"/>
        <v>0</v>
      </c>
      <c r="AH127" s="91">
        <f t="shared" si="185"/>
        <v>0</v>
      </c>
      <c r="AI127" s="91">
        <f t="shared" si="186"/>
        <v>0</v>
      </c>
      <c r="AJ127" s="91">
        <f t="shared" si="187"/>
        <v>0</v>
      </c>
      <c r="AK127" s="91">
        <f t="shared" si="188"/>
        <v>0</v>
      </c>
      <c r="AL127" s="91">
        <f t="shared" si="189"/>
        <v>0</v>
      </c>
      <c r="AM127" s="91">
        <f t="shared" si="190"/>
        <v>0</v>
      </c>
      <c r="AN127" s="91"/>
      <c r="AO127" s="91"/>
      <c r="AP127" s="91"/>
      <c r="AQ127" s="91"/>
      <c r="AR127" s="91"/>
      <c r="AS127" s="91"/>
      <c r="AT127" s="91">
        <f t="shared" si="191"/>
        <v>0</v>
      </c>
      <c r="AU127" s="91">
        <f t="shared" si="192"/>
        <v>0</v>
      </c>
      <c r="AV127" s="91">
        <f t="shared" si="193"/>
        <v>0</v>
      </c>
      <c r="AW127" s="91">
        <f t="shared" si="194"/>
        <v>0</v>
      </c>
      <c r="AX127" s="91">
        <f t="shared" si="195"/>
        <v>0</v>
      </c>
      <c r="AY127" s="91">
        <f t="shared" si="196"/>
        <v>0</v>
      </c>
    </row>
    <row r="128" spans="1:51" ht="63.75">
      <c r="A128" s="85" t="s">
        <v>849</v>
      </c>
      <c r="B128" s="85" t="s">
        <v>242</v>
      </c>
      <c r="C128" s="85" t="s">
        <v>511</v>
      </c>
      <c r="D128" s="85" t="s">
        <v>111</v>
      </c>
      <c r="E128" s="85" t="s">
        <v>463</v>
      </c>
      <c r="F128" s="135">
        <v>4</v>
      </c>
      <c r="G128" s="135" t="s">
        <v>146</v>
      </c>
      <c r="H128" s="135" t="s">
        <v>244</v>
      </c>
      <c r="I128" s="85"/>
      <c r="J128" s="91">
        <v>0</v>
      </c>
      <c r="K128" s="91">
        <v>0</v>
      </c>
      <c r="L128" s="91">
        <v>0</v>
      </c>
      <c r="M128" s="91">
        <v>0</v>
      </c>
      <c r="N128" s="91">
        <v>0</v>
      </c>
      <c r="O128" s="91">
        <f t="shared" si="181"/>
        <v>0</v>
      </c>
      <c r="P128" s="91">
        <v>0</v>
      </c>
      <c r="Q128" s="91">
        <v>0</v>
      </c>
      <c r="R128" s="91">
        <v>0</v>
      </c>
      <c r="S128" s="91">
        <v>0</v>
      </c>
      <c r="T128" s="91">
        <v>0</v>
      </c>
      <c r="U128" s="91">
        <f t="shared" si="182"/>
        <v>0</v>
      </c>
      <c r="V128" s="91">
        <v>0</v>
      </c>
      <c r="W128" s="91">
        <v>0</v>
      </c>
      <c r="X128" s="91">
        <v>0</v>
      </c>
      <c r="Y128" s="91">
        <v>0</v>
      </c>
      <c r="Z128" s="91">
        <v>0</v>
      </c>
      <c r="AA128" s="91">
        <f t="shared" si="183"/>
        <v>0</v>
      </c>
      <c r="AB128" s="91">
        <v>0</v>
      </c>
      <c r="AC128" s="91">
        <v>0</v>
      </c>
      <c r="AD128" s="91">
        <v>0</v>
      </c>
      <c r="AE128" s="91">
        <v>0</v>
      </c>
      <c r="AF128" s="91">
        <v>0</v>
      </c>
      <c r="AG128" s="91">
        <f t="shared" si="184"/>
        <v>0</v>
      </c>
      <c r="AH128" s="91">
        <f t="shared" si="185"/>
        <v>0</v>
      </c>
      <c r="AI128" s="91">
        <f t="shared" si="186"/>
        <v>0</v>
      </c>
      <c r="AJ128" s="91">
        <f t="shared" si="187"/>
        <v>0</v>
      </c>
      <c r="AK128" s="91">
        <f t="shared" si="188"/>
        <v>0</v>
      </c>
      <c r="AL128" s="91">
        <f t="shared" si="189"/>
        <v>0</v>
      </c>
      <c r="AM128" s="91">
        <f t="shared" si="190"/>
        <v>0</v>
      </c>
      <c r="AN128" s="91"/>
      <c r="AO128" s="91"/>
      <c r="AP128" s="91"/>
      <c r="AQ128" s="91"/>
      <c r="AR128" s="91"/>
      <c r="AS128" s="91"/>
      <c r="AT128" s="91">
        <f t="shared" si="191"/>
        <v>0</v>
      </c>
      <c r="AU128" s="91">
        <f t="shared" si="192"/>
        <v>0</v>
      </c>
      <c r="AV128" s="91">
        <f t="shared" si="193"/>
        <v>0</v>
      </c>
      <c r="AW128" s="91">
        <f t="shared" si="194"/>
        <v>0</v>
      </c>
      <c r="AX128" s="91">
        <f t="shared" si="195"/>
        <v>0</v>
      </c>
      <c r="AY128" s="91">
        <f t="shared" si="196"/>
        <v>0</v>
      </c>
    </row>
    <row r="129" spans="1:51" ht="76.5">
      <c r="A129" s="85" t="s">
        <v>850</v>
      </c>
      <c r="B129" s="85" t="s">
        <v>242</v>
      </c>
      <c r="C129" s="85" t="s">
        <v>512</v>
      </c>
      <c r="D129" s="85" t="s">
        <v>111</v>
      </c>
      <c r="E129" s="85" t="s">
        <v>513</v>
      </c>
      <c r="F129" s="135">
        <v>4</v>
      </c>
      <c r="G129" s="135" t="s">
        <v>146</v>
      </c>
      <c r="H129" s="135" t="s">
        <v>244</v>
      </c>
      <c r="I129" s="85"/>
      <c r="J129" s="91">
        <v>0</v>
      </c>
      <c r="K129" s="91">
        <v>0</v>
      </c>
      <c r="L129" s="91">
        <v>0</v>
      </c>
      <c r="M129" s="91">
        <v>0</v>
      </c>
      <c r="N129" s="91">
        <v>0</v>
      </c>
      <c r="O129" s="91">
        <f t="shared" si="181"/>
        <v>0</v>
      </c>
      <c r="P129" s="91">
        <v>0</v>
      </c>
      <c r="Q129" s="91">
        <v>0</v>
      </c>
      <c r="R129" s="91">
        <v>0</v>
      </c>
      <c r="S129" s="91">
        <v>0</v>
      </c>
      <c r="T129" s="91">
        <v>0</v>
      </c>
      <c r="U129" s="91">
        <f t="shared" si="182"/>
        <v>0</v>
      </c>
      <c r="V129" s="91">
        <v>0</v>
      </c>
      <c r="W129" s="91">
        <v>0</v>
      </c>
      <c r="X129" s="91">
        <v>0</v>
      </c>
      <c r="Y129" s="91">
        <v>0</v>
      </c>
      <c r="Z129" s="91">
        <v>0</v>
      </c>
      <c r="AA129" s="91">
        <f t="shared" si="183"/>
        <v>0</v>
      </c>
      <c r="AB129" s="91">
        <v>0</v>
      </c>
      <c r="AC129" s="91">
        <v>0</v>
      </c>
      <c r="AD129" s="91">
        <v>0</v>
      </c>
      <c r="AE129" s="91">
        <v>0</v>
      </c>
      <c r="AF129" s="91">
        <v>0</v>
      </c>
      <c r="AG129" s="91">
        <f t="shared" si="184"/>
        <v>0</v>
      </c>
      <c r="AH129" s="91">
        <f t="shared" si="185"/>
        <v>0</v>
      </c>
      <c r="AI129" s="91">
        <f t="shared" si="186"/>
        <v>0</v>
      </c>
      <c r="AJ129" s="91">
        <f t="shared" si="187"/>
        <v>0</v>
      </c>
      <c r="AK129" s="91">
        <f t="shared" si="188"/>
        <v>0</v>
      </c>
      <c r="AL129" s="91">
        <f t="shared" si="189"/>
        <v>0</v>
      </c>
      <c r="AM129" s="91">
        <f t="shared" si="190"/>
        <v>0</v>
      </c>
      <c r="AN129" s="91"/>
      <c r="AO129" s="91"/>
      <c r="AP129" s="91"/>
      <c r="AQ129" s="91"/>
      <c r="AR129" s="91"/>
      <c r="AS129" s="91"/>
      <c r="AT129" s="91">
        <f t="shared" si="191"/>
        <v>0</v>
      </c>
      <c r="AU129" s="91">
        <f t="shared" si="192"/>
        <v>0</v>
      </c>
      <c r="AV129" s="91">
        <f t="shared" si="193"/>
        <v>0</v>
      </c>
      <c r="AW129" s="91">
        <f t="shared" si="194"/>
        <v>0</v>
      </c>
      <c r="AX129" s="91">
        <f t="shared" si="195"/>
        <v>0</v>
      </c>
      <c r="AY129" s="91">
        <f t="shared" si="196"/>
        <v>0</v>
      </c>
    </row>
    <row r="130" spans="1:51" ht="63.75">
      <c r="A130" s="85" t="s">
        <v>851</v>
      </c>
      <c r="B130" s="85" t="s">
        <v>242</v>
      </c>
      <c r="C130" s="85" t="s">
        <v>514</v>
      </c>
      <c r="D130" s="85" t="s">
        <v>111</v>
      </c>
      <c r="E130" s="85" t="s">
        <v>515</v>
      </c>
      <c r="F130" s="135">
        <v>4</v>
      </c>
      <c r="G130" s="135" t="s">
        <v>146</v>
      </c>
      <c r="H130" s="135" t="s">
        <v>244</v>
      </c>
      <c r="I130" s="85"/>
      <c r="J130" s="91">
        <v>0</v>
      </c>
      <c r="K130" s="91">
        <v>0</v>
      </c>
      <c r="L130" s="91">
        <v>0</v>
      </c>
      <c r="M130" s="91">
        <v>0</v>
      </c>
      <c r="N130" s="91">
        <v>0</v>
      </c>
      <c r="O130" s="91">
        <f t="shared" si="181"/>
        <v>0</v>
      </c>
      <c r="P130" s="91">
        <v>0</v>
      </c>
      <c r="Q130" s="91">
        <v>0</v>
      </c>
      <c r="R130" s="91">
        <v>0</v>
      </c>
      <c r="S130" s="91">
        <v>0</v>
      </c>
      <c r="T130" s="91">
        <v>0</v>
      </c>
      <c r="U130" s="91">
        <f t="shared" si="182"/>
        <v>0</v>
      </c>
      <c r="V130" s="91">
        <v>0</v>
      </c>
      <c r="W130" s="91">
        <v>0</v>
      </c>
      <c r="X130" s="91">
        <v>0</v>
      </c>
      <c r="Y130" s="91">
        <v>0</v>
      </c>
      <c r="Z130" s="91">
        <v>0</v>
      </c>
      <c r="AA130" s="91">
        <f t="shared" si="183"/>
        <v>0</v>
      </c>
      <c r="AB130" s="91">
        <v>0</v>
      </c>
      <c r="AC130" s="91">
        <v>0</v>
      </c>
      <c r="AD130" s="91">
        <v>0</v>
      </c>
      <c r="AE130" s="91">
        <v>0</v>
      </c>
      <c r="AF130" s="91">
        <v>0</v>
      </c>
      <c r="AG130" s="91">
        <f t="shared" si="184"/>
        <v>0</v>
      </c>
      <c r="AH130" s="91">
        <f t="shared" si="185"/>
        <v>0</v>
      </c>
      <c r="AI130" s="91">
        <f t="shared" si="186"/>
        <v>0</v>
      </c>
      <c r="AJ130" s="91">
        <f t="shared" si="187"/>
        <v>0</v>
      </c>
      <c r="AK130" s="91">
        <f t="shared" si="188"/>
        <v>0</v>
      </c>
      <c r="AL130" s="91">
        <f t="shared" si="189"/>
        <v>0</v>
      </c>
      <c r="AM130" s="91">
        <f t="shared" si="190"/>
        <v>0</v>
      </c>
      <c r="AN130" s="91"/>
      <c r="AO130" s="91"/>
      <c r="AP130" s="91"/>
      <c r="AQ130" s="91"/>
      <c r="AR130" s="91"/>
      <c r="AS130" s="91"/>
      <c r="AT130" s="91">
        <f t="shared" si="191"/>
        <v>0</v>
      </c>
      <c r="AU130" s="91">
        <f t="shared" si="192"/>
        <v>0</v>
      </c>
      <c r="AV130" s="91">
        <f t="shared" si="193"/>
        <v>0</v>
      </c>
      <c r="AW130" s="91">
        <f t="shared" si="194"/>
        <v>0</v>
      </c>
      <c r="AX130" s="91">
        <f t="shared" si="195"/>
        <v>0</v>
      </c>
      <c r="AY130" s="91">
        <f t="shared" si="196"/>
        <v>0</v>
      </c>
    </row>
    <row r="131" spans="1:51" ht="63.75">
      <c r="A131" s="85" t="s">
        <v>852</v>
      </c>
      <c r="B131" s="85" t="s">
        <v>242</v>
      </c>
      <c r="C131" s="85" t="s">
        <v>517</v>
      </c>
      <c r="D131" s="85" t="s">
        <v>111</v>
      </c>
      <c r="E131" s="85" t="s">
        <v>513</v>
      </c>
      <c r="F131" s="135">
        <v>4</v>
      </c>
      <c r="G131" s="135" t="s">
        <v>146</v>
      </c>
      <c r="H131" s="135" t="s">
        <v>244</v>
      </c>
      <c r="I131" s="85"/>
      <c r="J131" s="91">
        <v>0</v>
      </c>
      <c r="K131" s="91">
        <v>0</v>
      </c>
      <c r="L131" s="91">
        <v>0</v>
      </c>
      <c r="M131" s="91">
        <v>0</v>
      </c>
      <c r="N131" s="91">
        <v>0</v>
      </c>
      <c r="O131" s="91">
        <f t="shared" si="181"/>
        <v>0</v>
      </c>
      <c r="P131" s="91">
        <v>0</v>
      </c>
      <c r="Q131" s="91">
        <v>0</v>
      </c>
      <c r="R131" s="91">
        <v>0</v>
      </c>
      <c r="S131" s="91">
        <v>0</v>
      </c>
      <c r="T131" s="91">
        <v>0</v>
      </c>
      <c r="U131" s="91">
        <f t="shared" si="182"/>
        <v>0</v>
      </c>
      <c r="V131" s="91">
        <v>0</v>
      </c>
      <c r="W131" s="91">
        <v>0</v>
      </c>
      <c r="X131" s="91">
        <v>0</v>
      </c>
      <c r="Y131" s="91">
        <v>0</v>
      </c>
      <c r="Z131" s="91">
        <v>0</v>
      </c>
      <c r="AA131" s="91">
        <f t="shared" si="183"/>
        <v>0</v>
      </c>
      <c r="AB131" s="91">
        <v>0</v>
      </c>
      <c r="AC131" s="91">
        <v>0</v>
      </c>
      <c r="AD131" s="91">
        <v>0</v>
      </c>
      <c r="AE131" s="91">
        <v>0</v>
      </c>
      <c r="AF131" s="91">
        <v>0</v>
      </c>
      <c r="AG131" s="91">
        <f t="shared" si="184"/>
        <v>0</v>
      </c>
      <c r="AH131" s="91">
        <f t="shared" si="185"/>
        <v>0</v>
      </c>
      <c r="AI131" s="91">
        <f t="shared" si="186"/>
        <v>0</v>
      </c>
      <c r="AJ131" s="91">
        <f t="shared" si="187"/>
        <v>0</v>
      </c>
      <c r="AK131" s="91">
        <f t="shared" si="188"/>
        <v>0</v>
      </c>
      <c r="AL131" s="91">
        <f t="shared" si="189"/>
        <v>0</v>
      </c>
      <c r="AM131" s="91">
        <f t="shared" si="190"/>
        <v>0</v>
      </c>
      <c r="AN131" s="91"/>
      <c r="AO131" s="91"/>
      <c r="AP131" s="91"/>
      <c r="AQ131" s="91"/>
      <c r="AR131" s="91"/>
      <c r="AS131" s="91"/>
      <c r="AT131" s="91">
        <f t="shared" si="191"/>
        <v>0</v>
      </c>
      <c r="AU131" s="91">
        <f t="shared" si="192"/>
        <v>0</v>
      </c>
      <c r="AV131" s="91">
        <f t="shared" si="193"/>
        <v>0</v>
      </c>
      <c r="AW131" s="91">
        <f t="shared" si="194"/>
        <v>0</v>
      </c>
      <c r="AX131" s="91">
        <f t="shared" si="195"/>
        <v>0</v>
      </c>
      <c r="AY131" s="91">
        <f t="shared" si="196"/>
        <v>0</v>
      </c>
    </row>
    <row r="132" spans="1:51" ht="63.75">
      <c r="A132" s="85" t="s">
        <v>853</v>
      </c>
      <c r="B132" s="85" t="s">
        <v>242</v>
      </c>
      <c r="C132" s="85" t="s">
        <v>518</v>
      </c>
      <c r="D132" s="85" t="s">
        <v>111</v>
      </c>
      <c r="E132" s="85" t="s">
        <v>519</v>
      </c>
      <c r="F132" s="135">
        <v>4</v>
      </c>
      <c r="G132" s="135" t="s">
        <v>146</v>
      </c>
      <c r="H132" s="135" t="s">
        <v>244</v>
      </c>
      <c r="I132" s="85"/>
      <c r="J132" s="91">
        <v>0</v>
      </c>
      <c r="K132" s="91">
        <v>0</v>
      </c>
      <c r="L132" s="91">
        <v>0</v>
      </c>
      <c r="M132" s="91">
        <v>0</v>
      </c>
      <c r="N132" s="91">
        <v>0</v>
      </c>
      <c r="O132" s="91">
        <f t="shared" si="181"/>
        <v>0</v>
      </c>
      <c r="P132" s="91">
        <v>0</v>
      </c>
      <c r="Q132" s="91">
        <v>0</v>
      </c>
      <c r="R132" s="91">
        <v>0</v>
      </c>
      <c r="S132" s="91">
        <v>0</v>
      </c>
      <c r="T132" s="91">
        <v>0</v>
      </c>
      <c r="U132" s="91">
        <f t="shared" si="182"/>
        <v>0</v>
      </c>
      <c r="V132" s="91">
        <v>0</v>
      </c>
      <c r="W132" s="91">
        <v>0</v>
      </c>
      <c r="X132" s="91">
        <v>0</v>
      </c>
      <c r="Y132" s="91">
        <v>0</v>
      </c>
      <c r="Z132" s="91">
        <v>0</v>
      </c>
      <c r="AA132" s="91">
        <f t="shared" si="183"/>
        <v>0</v>
      </c>
      <c r="AB132" s="91">
        <v>0</v>
      </c>
      <c r="AC132" s="91">
        <v>0</v>
      </c>
      <c r="AD132" s="91">
        <v>0</v>
      </c>
      <c r="AE132" s="91">
        <v>0</v>
      </c>
      <c r="AF132" s="91">
        <v>0</v>
      </c>
      <c r="AG132" s="91">
        <f t="shared" si="184"/>
        <v>0</v>
      </c>
      <c r="AH132" s="91">
        <f t="shared" si="185"/>
        <v>0</v>
      </c>
      <c r="AI132" s="91">
        <f t="shared" si="186"/>
        <v>0</v>
      </c>
      <c r="AJ132" s="91">
        <f t="shared" si="187"/>
        <v>0</v>
      </c>
      <c r="AK132" s="91">
        <f t="shared" si="188"/>
        <v>0</v>
      </c>
      <c r="AL132" s="91">
        <f t="shared" si="189"/>
        <v>0</v>
      </c>
      <c r="AM132" s="91">
        <f t="shared" si="190"/>
        <v>0</v>
      </c>
      <c r="AN132" s="91"/>
      <c r="AO132" s="91"/>
      <c r="AP132" s="91"/>
      <c r="AQ132" s="91"/>
      <c r="AR132" s="91"/>
      <c r="AS132" s="91"/>
      <c r="AT132" s="91">
        <f t="shared" si="191"/>
        <v>0</v>
      </c>
      <c r="AU132" s="91">
        <f t="shared" si="192"/>
        <v>0</v>
      </c>
      <c r="AV132" s="91">
        <f t="shared" si="193"/>
        <v>0</v>
      </c>
      <c r="AW132" s="91">
        <f t="shared" si="194"/>
        <v>0</v>
      </c>
      <c r="AX132" s="91">
        <f t="shared" si="195"/>
        <v>0</v>
      </c>
      <c r="AY132" s="91">
        <f t="shared" si="196"/>
        <v>0</v>
      </c>
    </row>
    <row r="133" spans="1:51" ht="63.75">
      <c r="A133" s="85" t="s">
        <v>854</v>
      </c>
      <c r="B133" s="85" t="s">
        <v>242</v>
      </c>
      <c r="C133" s="85" t="s">
        <v>520</v>
      </c>
      <c r="D133" s="85" t="s">
        <v>111</v>
      </c>
      <c r="E133" s="85" t="s">
        <v>521</v>
      </c>
      <c r="F133" s="135">
        <v>4</v>
      </c>
      <c r="G133" s="135" t="s">
        <v>146</v>
      </c>
      <c r="H133" s="135" t="s">
        <v>244</v>
      </c>
      <c r="I133" s="85"/>
      <c r="J133" s="91">
        <v>0</v>
      </c>
      <c r="K133" s="91">
        <v>0</v>
      </c>
      <c r="L133" s="91">
        <v>0</v>
      </c>
      <c r="M133" s="91">
        <v>0</v>
      </c>
      <c r="N133" s="91">
        <v>0</v>
      </c>
      <c r="O133" s="91">
        <f t="shared" si="181"/>
        <v>0</v>
      </c>
      <c r="P133" s="91">
        <v>0</v>
      </c>
      <c r="Q133" s="91">
        <v>0</v>
      </c>
      <c r="R133" s="91">
        <v>0</v>
      </c>
      <c r="S133" s="91">
        <v>0</v>
      </c>
      <c r="T133" s="91">
        <v>0</v>
      </c>
      <c r="U133" s="91">
        <f t="shared" si="182"/>
        <v>0</v>
      </c>
      <c r="V133" s="91">
        <v>0</v>
      </c>
      <c r="W133" s="91">
        <v>0</v>
      </c>
      <c r="X133" s="91">
        <v>0</v>
      </c>
      <c r="Y133" s="91">
        <v>0</v>
      </c>
      <c r="Z133" s="91">
        <v>0</v>
      </c>
      <c r="AA133" s="91">
        <f t="shared" si="183"/>
        <v>0</v>
      </c>
      <c r="AB133" s="91">
        <v>0</v>
      </c>
      <c r="AC133" s="91">
        <v>0</v>
      </c>
      <c r="AD133" s="91">
        <v>0</v>
      </c>
      <c r="AE133" s="91">
        <v>0</v>
      </c>
      <c r="AF133" s="91">
        <v>0</v>
      </c>
      <c r="AG133" s="91">
        <f t="shared" si="184"/>
        <v>0</v>
      </c>
      <c r="AH133" s="91">
        <f t="shared" si="185"/>
        <v>0</v>
      </c>
      <c r="AI133" s="91">
        <f t="shared" si="186"/>
        <v>0</v>
      </c>
      <c r="AJ133" s="91">
        <f t="shared" si="187"/>
        <v>0</v>
      </c>
      <c r="AK133" s="91">
        <f t="shared" si="188"/>
        <v>0</v>
      </c>
      <c r="AL133" s="91">
        <f t="shared" si="189"/>
        <v>0</v>
      </c>
      <c r="AM133" s="91">
        <f t="shared" si="190"/>
        <v>0</v>
      </c>
      <c r="AN133" s="91"/>
      <c r="AO133" s="91"/>
      <c r="AP133" s="91"/>
      <c r="AQ133" s="91"/>
      <c r="AR133" s="91"/>
      <c r="AS133" s="91"/>
      <c r="AT133" s="91">
        <f t="shared" si="191"/>
        <v>0</v>
      </c>
      <c r="AU133" s="91">
        <f t="shared" si="192"/>
        <v>0</v>
      </c>
      <c r="AV133" s="91">
        <f t="shared" si="193"/>
        <v>0</v>
      </c>
      <c r="AW133" s="91">
        <f t="shared" si="194"/>
        <v>0</v>
      </c>
      <c r="AX133" s="91">
        <f t="shared" si="195"/>
        <v>0</v>
      </c>
      <c r="AY133" s="91">
        <f t="shared" si="196"/>
        <v>0</v>
      </c>
    </row>
    <row r="134" spans="1:51" ht="63.75">
      <c r="A134" s="85" t="s">
        <v>855</v>
      </c>
      <c r="B134" s="85" t="s">
        <v>242</v>
      </c>
      <c r="C134" s="85" t="s">
        <v>522</v>
      </c>
      <c r="D134" s="85" t="s">
        <v>111</v>
      </c>
      <c r="E134" s="85" t="s">
        <v>435</v>
      </c>
      <c r="F134" s="135">
        <v>4</v>
      </c>
      <c r="G134" s="135" t="s">
        <v>146</v>
      </c>
      <c r="H134" s="135" t="s">
        <v>244</v>
      </c>
      <c r="I134" s="85"/>
      <c r="J134" s="91">
        <v>0</v>
      </c>
      <c r="K134" s="91">
        <v>0</v>
      </c>
      <c r="L134" s="91">
        <v>0</v>
      </c>
      <c r="M134" s="91">
        <v>0</v>
      </c>
      <c r="N134" s="91">
        <v>0</v>
      </c>
      <c r="O134" s="91">
        <f t="shared" si="181"/>
        <v>0</v>
      </c>
      <c r="P134" s="91">
        <v>0</v>
      </c>
      <c r="Q134" s="91">
        <v>0</v>
      </c>
      <c r="R134" s="91">
        <v>0</v>
      </c>
      <c r="S134" s="91">
        <v>0</v>
      </c>
      <c r="T134" s="91">
        <v>0</v>
      </c>
      <c r="U134" s="91">
        <f t="shared" si="182"/>
        <v>0</v>
      </c>
      <c r="V134" s="91">
        <v>0</v>
      </c>
      <c r="W134" s="91">
        <v>0</v>
      </c>
      <c r="X134" s="91">
        <v>0</v>
      </c>
      <c r="Y134" s="91">
        <v>0</v>
      </c>
      <c r="Z134" s="91">
        <v>0</v>
      </c>
      <c r="AA134" s="91">
        <f t="shared" si="183"/>
        <v>0</v>
      </c>
      <c r="AB134" s="91">
        <v>0</v>
      </c>
      <c r="AC134" s="91">
        <v>0</v>
      </c>
      <c r="AD134" s="91">
        <v>0</v>
      </c>
      <c r="AE134" s="91">
        <v>0</v>
      </c>
      <c r="AF134" s="91">
        <v>0</v>
      </c>
      <c r="AG134" s="91">
        <f t="shared" si="184"/>
        <v>0</v>
      </c>
      <c r="AH134" s="91">
        <f t="shared" si="185"/>
        <v>0</v>
      </c>
      <c r="AI134" s="91">
        <f t="shared" si="186"/>
        <v>0</v>
      </c>
      <c r="AJ134" s="91">
        <f t="shared" si="187"/>
        <v>0</v>
      </c>
      <c r="AK134" s="91">
        <f t="shared" si="188"/>
        <v>0</v>
      </c>
      <c r="AL134" s="91">
        <f t="shared" si="189"/>
        <v>0</v>
      </c>
      <c r="AM134" s="91">
        <f t="shared" si="190"/>
        <v>0</v>
      </c>
      <c r="AN134" s="91"/>
      <c r="AO134" s="91"/>
      <c r="AP134" s="91"/>
      <c r="AQ134" s="91"/>
      <c r="AR134" s="91"/>
      <c r="AS134" s="91"/>
      <c r="AT134" s="91">
        <f t="shared" si="191"/>
        <v>0</v>
      </c>
      <c r="AU134" s="91">
        <f t="shared" si="192"/>
        <v>0</v>
      </c>
      <c r="AV134" s="91">
        <f t="shared" si="193"/>
        <v>0</v>
      </c>
      <c r="AW134" s="91">
        <f t="shared" si="194"/>
        <v>0</v>
      </c>
      <c r="AX134" s="91">
        <f t="shared" si="195"/>
        <v>0</v>
      </c>
      <c r="AY134" s="91">
        <f t="shared" si="196"/>
        <v>0</v>
      </c>
    </row>
    <row r="135" spans="1:51" ht="63.75">
      <c r="A135" s="85" t="s">
        <v>856</v>
      </c>
      <c r="B135" s="85" t="s">
        <v>242</v>
      </c>
      <c r="C135" s="85" t="s">
        <v>523</v>
      </c>
      <c r="D135" s="85" t="s">
        <v>111</v>
      </c>
      <c r="E135" s="85" t="s">
        <v>439</v>
      </c>
      <c r="F135" s="135">
        <v>4</v>
      </c>
      <c r="G135" s="135" t="s">
        <v>146</v>
      </c>
      <c r="H135" s="135" t="s">
        <v>244</v>
      </c>
      <c r="I135" s="85"/>
      <c r="J135" s="91">
        <v>0</v>
      </c>
      <c r="K135" s="91">
        <v>0</v>
      </c>
      <c r="L135" s="91">
        <v>0</v>
      </c>
      <c r="M135" s="91">
        <v>0</v>
      </c>
      <c r="N135" s="91">
        <v>0</v>
      </c>
      <c r="O135" s="91">
        <f t="shared" si="181"/>
        <v>0</v>
      </c>
      <c r="P135" s="91">
        <v>0</v>
      </c>
      <c r="Q135" s="91">
        <v>0</v>
      </c>
      <c r="R135" s="91">
        <v>0</v>
      </c>
      <c r="S135" s="91">
        <v>0</v>
      </c>
      <c r="T135" s="91">
        <v>0</v>
      </c>
      <c r="U135" s="91">
        <f t="shared" si="182"/>
        <v>0</v>
      </c>
      <c r="V135" s="91">
        <v>0</v>
      </c>
      <c r="W135" s="91">
        <v>0</v>
      </c>
      <c r="X135" s="91">
        <v>0</v>
      </c>
      <c r="Y135" s="91">
        <v>0</v>
      </c>
      <c r="Z135" s="91">
        <v>0</v>
      </c>
      <c r="AA135" s="91">
        <f t="shared" si="183"/>
        <v>0</v>
      </c>
      <c r="AB135" s="91">
        <v>0</v>
      </c>
      <c r="AC135" s="91">
        <v>0</v>
      </c>
      <c r="AD135" s="91">
        <v>0</v>
      </c>
      <c r="AE135" s="91">
        <v>0</v>
      </c>
      <c r="AF135" s="91">
        <v>0</v>
      </c>
      <c r="AG135" s="91">
        <f t="shared" si="184"/>
        <v>0</v>
      </c>
      <c r="AH135" s="91">
        <f t="shared" si="185"/>
        <v>0</v>
      </c>
      <c r="AI135" s="91">
        <f t="shared" si="186"/>
        <v>0</v>
      </c>
      <c r="AJ135" s="91">
        <f t="shared" si="187"/>
        <v>0</v>
      </c>
      <c r="AK135" s="91">
        <f t="shared" si="188"/>
        <v>0</v>
      </c>
      <c r="AL135" s="91">
        <f t="shared" si="189"/>
        <v>0</v>
      </c>
      <c r="AM135" s="91">
        <f t="shared" si="190"/>
        <v>0</v>
      </c>
      <c r="AN135" s="91"/>
      <c r="AO135" s="91"/>
      <c r="AP135" s="91"/>
      <c r="AQ135" s="91"/>
      <c r="AR135" s="91"/>
      <c r="AS135" s="91"/>
      <c r="AT135" s="91">
        <f t="shared" si="191"/>
        <v>0</v>
      </c>
      <c r="AU135" s="91">
        <f t="shared" si="192"/>
        <v>0</v>
      </c>
      <c r="AV135" s="91">
        <f t="shared" si="193"/>
        <v>0</v>
      </c>
      <c r="AW135" s="91">
        <f t="shared" si="194"/>
        <v>0</v>
      </c>
      <c r="AX135" s="91">
        <f t="shared" si="195"/>
        <v>0</v>
      </c>
      <c r="AY135" s="91">
        <f t="shared" si="196"/>
        <v>0</v>
      </c>
    </row>
    <row r="136" spans="1:51" ht="63.75">
      <c r="A136" s="85" t="s">
        <v>857</v>
      </c>
      <c r="B136" s="85" t="s">
        <v>242</v>
      </c>
      <c r="C136" s="85" t="s">
        <v>524</v>
      </c>
      <c r="D136" s="85" t="s">
        <v>111</v>
      </c>
      <c r="E136" s="85" t="s">
        <v>454</v>
      </c>
      <c r="F136" s="135">
        <v>4</v>
      </c>
      <c r="G136" s="135" t="s">
        <v>146</v>
      </c>
      <c r="H136" s="135" t="s">
        <v>244</v>
      </c>
      <c r="I136" s="85"/>
      <c r="J136" s="91">
        <v>0</v>
      </c>
      <c r="K136" s="91">
        <v>0</v>
      </c>
      <c r="L136" s="91">
        <v>0</v>
      </c>
      <c r="M136" s="91">
        <v>0</v>
      </c>
      <c r="N136" s="91">
        <v>0</v>
      </c>
      <c r="O136" s="91">
        <f t="shared" si="181"/>
        <v>0</v>
      </c>
      <c r="P136" s="91">
        <v>0</v>
      </c>
      <c r="Q136" s="91">
        <v>0</v>
      </c>
      <c r="R136" s="91">
        <v>0</v>
      </c>
      <c r="S136" s="91">
        <v>0</v>
      </c>
      <c r="T136" s="91">
        <v>0</v>
      </c>
      <c r="U136" s="91">
        <f t="shared" si="182"/>
        <v>0</v>
      </c>
      <c r="V136" s="91">
        <v>0</v>
      </c>
      <c r="W136" s="91">
        <v>0</v>
      </c>
      <c r="X136" s="91">
        <v>0</v>
      </c>
      <c r="Y136" s="91">
        <v>0</v>
      </c>
      <c r="Z136" s="91">
        <v>0</v>
      </c>
      <c r="AA136" s="91">
        <f t="shared" si="183"/>
        <v>0</v>
      </c>
      <c r="AB136" s="91">
        <v>0</v>
      </c>
      <c r="AC136" s="91">
        <v>0</v>
      </c>
      <c r="AD136" s="91">
        <v>0</v>
      </c>
      <c r="AE136" s="91">
        <v>0</v>
      </c>
      <c r="AF136" s="91">
        <v>0</v>
      </c>
      <c r="AG136" s="91">
        <f t="shared" si="184"/>
        <v>0</v>
      </c>
      <c r="AH136" s="91">
        <f t="shared" si="185"/>
        <v>0</v>
      </c>
      <c r="AI136" s="91">
        <f t="shared" si="186"/>
        <v>0</v>
      </c>
      <c r="AJ136" s="91">
        <f t="shared" si="187"/>
        <v>0</v>
      </c>
      <c r="AK136" s="91">
        <f t="shared" si="188"/>
        <v>0</v>
      </c>
      <c r="AL136" s="91">
        <f t="shared" si="189"/>
        <v>0</v>
      </c>
      <c r="AM136" s="91">
        <f t="shared" si="190"/>
        <v>0</v>
      </c>
      <c r="AN136" s="91"/>
      <c r="AO136" s="91"/>
      <c r="AP136" s="91"/>
      <c r="AQ136" s="91"/>
      <c r="AR136" s="91"/>
      <c r="AS136" s="91"/>
      <c r="AT136" s="91">
        <f t="shared" si="191"/>
        <v>0</v>
      </c>
      <c r="AU136" s="91">
        <f t="shared" si="192"/>
        <v>0</v>
      </c>
      <c r="AV136" s="91">
        <f t="shared" si="193"/>
        <v>0</v>
      </c>
      <c r="AW136" s="91">
        <f t="shared" si="194"/>
        <v>0</v>
      </c>
      <c r="AX136" s="91">
        <f t="shared" si="195"/>
        <v>0</v>
      </c>
      <c r="AY136" s="91">
        <f t="shared" si="196"/>
        <v>0</v>
      </c>
    </row>
    <row r="137" spans="1:51" ht="63.75">
      <c r="A137" s="85" t="s">
        <v>858</v>
      </c>
      <c r="B137" s="85" t="s">
        <v>242</v>
      </c>
      <c r="C137" s="85" t="s">
        <v>525</v>
      </c>
      <c r="D137" s="85" t="s">
        <v>111</v>
      </c>
      <c r="E137" s="85" t="s">
        <v>433</v>
      </c>
      <c r="F137" s="135">
        <v>4</v>
      </c>
      <c r="G137" s="135" t="s">
        <v>146</v>
      </c>
      <c r="H137" s="135" t="s">
        <v>244</v>
      </c>
      <c r="I137" s="85"/>
      <c r="J137" s="91">
        <v>0</v>
      </c>
      <c r="K137" s="91">
        <v>0</v>
      </c>
      <c r="L137" s="91">
        <v>0</v>
      </c>
      <c r="M137" s="91">
        <v>0</v>
      </c>
      <c r="N137" s="91">
        <v>0</v>
      </c>
      <c r="O137" s="91">
        <f t="shared" si="181"/>
        <v>0</v>
      </c>
      <c r="P137" s="91">
        <v>0</v>
      </c>
      <c r="Q137" s="91">
        <v>0</v>
      </c>
      <c r="R137" s="91">
        <v>0</v>
      </c>
      <c r="S137" s="91">
        <v>0</v>
      </c>
      <c r="T137" s="91">
        <v>0</v>
      </c>
      <c r="U137" s="91">
        <f t="shared" si="182"/>
        <v>0</v>
      </c>
      <c r="V137" s="91">
        <v>0</v>
      </c>
      <c r="W137" s="91">
        <v>0</v>
      </c>
      <c r="X137" s="91">
        <v>0</v>
      </c>
      <c r="Y137" s="91">
        <v>0</v>
      </c>
      <c r="Z137" s="91">
        <v>0</v>
      </c>
      <c r="AA137" s="91">
        <f t="shared" si="183"/>
        <v>0</v>
      </c>
      <c r="AB137" s="91">
        <v>0</v>
      </c>
      <c r="AC137" s="91">
        <v>0</v>
      </c>
      <c r="AD137" s="91">
        <v>0</v>
      </c>
      <c r="AE137" s="91">
        <v>0</v>
      </c>
      <c r="AF137" s="91">
        <v>0</v>
      </c>
      <c r="AG137" s="91">
        <f t="shared" si="184"/>
        <v>0</v>
      </c>
      <c r="AH137" s="91">
        <f t="shared" si="185"/>
        <v>0</v>
      </c>
      <c r="AI137" s="91">
        <f t="shared" si="186"/>
        <v>0</v>
      </c>
      <c r="AJ137" s="91">
        <f t="shared" si="187"/>
        <v>0</v>
      </c>
      <c r="AK137" s="91">
        <f t="shared" si="188"/>
        <v>0</v>
      </c>
      <c r="AL137" s="91">
        <f t="shared" si="189"/>
        <v>0</v>
      </c>
      <c r="AM137" s="91">
        <f t="shared" si="190"/>
        <v>0</v>
      </c>
      <c r="AN137" s="91"/>
      <c r="AO137" s="91"/>
      <c r="AP137" s="91"/>
      <c r="AQ137" s="91"/>
      <c r="AR137" s="91"/>
      <c r="AS137" s="91"/>
      <c r="AT137" s="91">
        <f t="shared" si="191"/>
        <v>0</v>
      </c>
      <c r="AU137" s="91">
        <f t="shared" si="192"/>
        <v>0</v>
      </c>
      <c r="AV137" s="91">
        <f t="shared" si="193"/>
        <v>0</v>
      </c>
      <c r="AW137" s="91">
        <f t="shared" si="194"/>
        <v>0</v>
      </c>
      <c r="AX137" s="91">
        <f t="shared" si="195"/>
        <v>0</v>
      </c>
      <c r="AY137" s="91">
        <f t="shared" si="196"/>
        <v>0</v>
      </c>
    </row>
    <row r="138" spans="1:51" ht="63.75">
      <c r="A138" s="85" t="s">
        <v>859</v>
      </c>
      <c r="B138" s="85" t="s">
        <v>242</v>
      </c>
      <c r="C138" s="85" t="s">
        <v>490</v>
      </c>
      <c r="D138" s="85" t="s">
        <v>111</v>
      </c>
      <c r="E138" s="85" t="s">
        <v>484</v>
      </c>
      <c r="F138" s="135">
        <v>4</v>
      </c>
      <c r="G138" s="135" t="s">
        <v>146</v>
      </c>
      <c r="H138" s="135" t="s">
        <v>244</v>
      </c>
      <c r="I138" s="85"/>
      <c r="J138" s="91">
        <v>0</v>
      </c>
      <c r="K138" s="91">
        <v>0</v>
      </c>
      <c r="L138" s="91">
        <v>0</v>
      </c>
      <c r="M138" s="91">
        <v>0</v>
      </c>
      <c r="N138" s="91">
        <v>0</v>
      </c>
      <c r="O138" s="91">
        <f t="shared" si="181"/>
        <v>0</v>
      </c>
      <c r="P138" s="91">
        <v>0</v>
      </c>
      <c r="Q138" s="91">
        <v>0</v>
      </c>
      <c r="R138" s="91">
        <v>0</v>
      </c>
      <c r="S138" s="91">
        <v>0</v>
      </c>
      <c r="T138" s="91">
        <v>0</v>
      </c>
      <c r="U138" s="91">
        <f t="shared" si="182"/>
        <v>0</v>
      </c>
      <c r="V138" s="91">
        <v>0</v>
      </c>
      <c r="W138" s="91">
        <v>0</v>
      </c>
      <c r="X138" s="91">
        <v>0</v>
      </c>
      <c r="Y138" s="91">
        <v>0</v>
      </c>
      <c r="Z138" s="91">
        <v>0</v>
      </c>
      <c r="AA138" s="91">
        <f t="shared" si="183"/>
        <v>0</v>
      </c>
      <c r="AB138" s="91">
        <v>0</v>
      </c>
      <c r="AC138" s="91">
        <v>0</v>
      </c>
      <c r="AD138" s="91">
        <v>0</v>
      </c>
      <c r="AE138" s="91">
        <v>0</v>
      </c>
      <c r="AF138" s="91">
        <v>0</v>
      </c>
      <c r="AG138" s="91">
        <f t="shared" si="184"/>
        <v>0</v>
      </c>
      <c r="AH138" s="91">
        <f t="shared" si="185"/>
        <v>0</v>
      </c>
      <c r="AI138" s="91">
        <f t="shared" si="186"/>
        <v>0</v>
      </c>
      <c r="AJ138" s="91">
        <f t="shared" si="187"/>
        <v>0</v>
      </c>
      <c r="AK138" s="91">
        <f t="shared" si="188"/>
        <v>0</v>
      </c>
      <c r="AL138" s="91">
        <f t="shared" si="189"/>
        <v>0</v>
      </c>
      <c r="AM138" s="91">
        <f t="shared" si="190"/>
        <v>0</v>
      </c>
      <c r="AN138" s="91"/>
      <c r="AO138" s="91"/>
      <c r="AP138" s="91"/>
      <c r="AQ138" s="91"/>
      <c r="AR138" s="91"/>
      <c r="AS138" s="91"/>
      <c r="AT138" s="91">
        <f t="shared" si="191"/>
        <v>0</v>
      </c>
      <c r="AU138" s="91">
        <f t="shared" si="192"/>
        <v>0</v>
      </c>
      <c r="AV138" s="91">
        <f t="shared" si="193"/>
        <v>0</v>
      </c>
      <c r="AW138" s="91">
        <f t="shared" si="194"/>
        <v>0</v>
      </c>
      <c r="AX138" s="91">
        <f t="shared" si="195"/>
        <v>0</v>
      </c>
      <c r="AY138" s="91">
        <f t="shared" si="196"/>
        <v>0</v>
      </c>
    </row>
    <row r="139" spans="1:51" ht="63.75">
      <c r="A139" s="85" t="s">
        <v>860</v>
      </c>
      <c r="B139" s="85" t="s">
        <v>242</v>
      </c>
      <c r="C139" s="85" t="s">
        <v>526</v>
      </c>
      <c r="D139" s="85" t="s">
        <v>111</v>
      </c>
      <c r="E139" s="85" t="s">
        <v>527</v>
      </c>
      <c r="F139" s="135">
        <v>4</v>
      </c>
      <c r="G139" s="135" t="s">
        <v>146</v>
      </c>
      <c r="H139" s="135" t="s">
        <v>244</v>
      </c>
      <c r="I139" s="85"/>
      <c r="J139" s="91">
        <v>0</v>
      </c>
      <c r="K139" s="91">
        <v>0</v>
      </c>
      <c r="L139" s="91">
        <v>0</v>
      </c>
      <c r="M139" s="91">
        <v>0</v>
      </c>
      <c r="N139" s="91">
        <v>0</v>
      </c>
      <c r="O139" s="91">
        <f t="shared" si="181"/>
        <v>0</v>
      </c>
      <c r="P139" s="91">
        <v>0</v>
      </c>
      <c r="Q139" s="91">
        <v>0</v>
      </c>
      <c r="R139" s="91">
        <v>0</v>
      </c>
      <c r="S139" s="91">
        <v>0</v>
      </c>
      <c r="T139" s="91">
        <v>0</v>
      </c>
      <c r="U139" s="91">
        <f t="shared" si="182"/>
        <v>0</v>
      </c>
      <c r="V139" s="91">
        <v>0</v>
      </c>
      <c r="W139" s="91">
        <v>0</v>
      </c>
      <c r="X139" s="91">
        <v>0</v>
      </c>
      <c r="Y139" s="91">
        <v>0</v>
      </c>
      <c r="Z139" s="91">
        <v>0</v>
      </c>
      <c r="AA139" s="91">
        <f t="shared" si="183"/>
        <v>0</v>
      </c>
      <c r="AB139" s="91">
        <v>0</v>
      </c>
      <c r="AC139" s="91">
        <v>0</v>
      </c>
      <c r="AD139" s="91">
        <v>0</v>
      </c>
      <c r="AE139" s="91">
        <v>0</v>
      </c>
      <c r="AF139" s="91">
        <v>0</v>
      </c>
      <c r="AG139" s="91">
        <f t="shared" si="184"/>
        <v>0</v>
      </c>
      <c r="AH139" s="91">
        <f t="shared" si="185"/>
        <v>0</v>
      </c>
      <c r="AI139" s="91">
        <f t="shared" si="186"/>
        <v>0</v>
      </c>
      <c r="AJ139" s="91">
        <f t="shared" si="187"/>
        <v>0</v>
      </c>
      <c r="AK139" s="91">
        <f t="shared" si="188"/>
        <v>0</v>
      </c>
      <c r="AL139" s="91">
        <f t="shared" si="189"/>
        <v>0</v>
      </c>
      <c r="AM139" s="91">
        <f t="shared" si="190"/>
        <v>0</v>
      </c>
      <c r="AN139" s="91"/>
      <c r="AO139" s="91"/>
      <c r="AP139" s="91"/>
      <c r="AQ139" s="91"/>
      <c r="AR139" s="91"/>
      <c r="AS139" s="91"/>
      <c r="AT139" s="91">
        <f t="shared" si="191"/>
        <v>0</v>
      </c>
      <c r="AU139" s="91">
        <f t="shared" si="192"/>
        <v>0</v>
      </c>
      <c r="AV139" s="91">
        <f t="shared" si="193"/>
        <v>0</v>
      </c>
      <c r="AW139" s="91">
        <f t="shared" si="194"/>
        <v>0</v>
      </c>
      <c r="AX139" s="91">
        <f t="shared" si="195"/>
        <v>0</v>
      </c>
      <c r="AY139" s="91">
        <f t="shared" si="196"/>
        <v>0</v>
      </c>
    </row>
    <row r="140" spans="1:51" ht="63.75">
      <c r="A140" s="85" t="s">
        <v>861</v>
      </c>
      <c r="B140" s="85" t="s">
        <v>242</v>
      </c>
      <c r="C140" s="85" t="s">
        <v>528</v>
      </c>
      <c r="D140" s="85" t="s">
        <v>111</v>
      </c>
      <c r="E140" s="85" t="s">
        <v>489</v>
      </c>
      <c r="F140" s="135">
        <v>4</v>
      </c>
      <c r="G140" s="135" t="s">
        <v>146</v>
      </c>
      <c r="H140" s="135" t="s">
        <v>244</v>
      </c>
      <c r="I140" s="85"/>
      <c r="J140" s="91">
        <v>0</v>
      </c>
      <c r="K140" s="91">
        <v>0</v>
      </c>
      <c r="L140" s="91">
        <v>0</v>
      </c>
      <c r="M140" s="91">
        <v>0</v>
      </c>
      <c r="N140" s="91">
        <v>0</v>
      </c>
      <c r="O140" s="91">
        <f t="shared" si="181"/>
        <v>0</v>
      </c>
      <c r="P140" s="91">
        <v>0</v>
      </c>
      <c r="Q140" s="91">
        <v>0</v>
      </c>
      <c r="R140" s="91">
        <v>0</v>
      </c>
      <c r="S140" s="91">
        <v>0</v>
      </c>
      <c r="T140" s="91">
        <v>0</v>
      </c>
      <c r="U140" s="91">
        <f t="shared" si="182"/>
        <v>0</v>
      </c>
      <c r="V140" s="91">
        <v>0</v>
      </c>
      <c r="W140" s="91">
        <v>0</v>
      </c>
      <c r="X140" s="91">
        <v>0</v>
      </c>
      <c r="Y140" s="91">
        <v>0</v>
      </c>
      <c r="Z140" s="91">
        <v>0</v>
      </c>
      <c r="AA140" s="91">
        <f t="shared" si="183"/>
        <v>0</v>
      </c>
      <c r="AB140" s="91">
        <v>0</v>
      </c>
      <c r="AC140" s="91">
        <v>0</v>
      </c>
      <c r="AD140" s="91">
        <v>0</v>
      </c>
      <c r="AE140" s="91">
        <v>0</v>
      </c>
      <c r="AF140" s="91">
        <v>0</v>
      </c>
      <c r="AG140" s="91">
        <f t="shared" si="184"/>
        <v>0</v>
      </c>
      <c r="AH140" s="91">
        <f t="shared" si="185"/>
        <v>0</v>
      </c>
      <c r="AI140" s="91">
        <f t="shared" si="186"/>
        <v>0</v>
      </c>
      <c r="AJ140" s="91">
        <f t="shared" si="187"/>
        <v>0</v>
      </c>
      <c r="AK140" s="91">
        <f t="shared" si="188"/>
        <v>0</v>
      </c>
      <c r="AL140" s="91">
        <f t="shared" si="189"/>
        <v>0</v>
      </c>
      <c r="AM140" s="91">
        <f t="shared" si="190"/>
        <v>0</v>
      </c>
      <c r="AN140" s="91"/>
      <c r="AO140" s="91"/>
      <c r="AP140" s="91"/>
      <c r="AQ140" s="91"/>
      <c r="AR140" s="91"/>
      <c r="AS140" s="91"/>
      <c r="AT140" s="91">
        <f t="shared" si="191"/>
        <v>0</v>
      </c>
      <c r="AU140" s="91">
        <f t="shared" si="192"/>
        <v>0</v>
      </c>
      <c r="AV140" s="91">
        <f t="shared" si="193"/>
        <v>0</v>
      </c>
      <c r="AW140" s="91">
        <f t="shared" si="194"/>
        <v>0</v>
      </c>
      <c r="AX140" s="91">
        <f t="shared" si="195"/>
        <v>0</v>
      </c>
      <c r="AY140" s="91">
        <f t="shared" si="196"/>
        <v>0</v>
      </c>
    </row>
    <row r="141" spans="1:51" ht="76.5">
      <c r="A141" s="85" t="s">
        <v>862</v>
      </c>
      <c r="B141" s="85" t="s">
        <v>242</v>
      </c>
      <c r="C141" s="85" t="s">
        <v>529</v>
      </c>
      <c r="D141" s="85" t="s">
        <v>111</v>
      </c>
      <c r="E141" s="85" t="s">
        <v>489</v>
      </c>
      <c r="F141" s="135">
        <v>4</v>
      </c>
      <c r="G141" s="135" t="s">
        <v>146</v>
      </c>
      <c r="H141" s="135" t="s">
        <v>244</v>
      </c>
      <c r="I141" s="85"/>
      <c r="J141" s="91">
        <v>0</v>
      </c>
      <c r="K141" s="91">
        <v>0</v>
      </c>
      <c r="L141" s="91">
        <v>0</v>
      </c>
      <c r="M141" s="91">
        <v>0</v>
      </c>
      <c r="N141" s="91">
        <v>0</v>
      </c>
      <c r="O141" s="91">
        <f t="shared" si="181"/>
        <v>0</v>
      </c>
      <c r="P141" s="91">
        <v>0</v>
      </c>
      <c r="Q141" s="91">
        <v>0</v>
      </c>
      <c r="R141" s="91">
        <v>0</v>
      </c>
      <c r="S141" s="91">
        <v>0</v>
      </c>
      <c r="T141" s="91">
        <v>0</v>
      </c>
      <c r="U141" s="91">
        <f t="shared" si="182"/>
        <v>0</v>
      </c>
      <c r="V141" s="91">
        <v>0</v>
      </c>
      <c r="W141" s="91">
        <v>0</v>
      </c>
      <c r="X141" s="91">
        <v>0</v>
      </c>
      <c r="Y141" s="91">
        <v>0</v>
      </c>
      <c r="Z141" s="91">
        <v>0</v>
      </c>
      <c r="AA141" s="91">
        <f t="shared" si="183"/>
        <v>0</v>
      </c>
      <c r="AB141" s="91">
        <v>0</v>
      </c>
      <c r="AC141" s="91">
        <v>0</v>
      </c>
      <c r="AD141" s="91">
        <v>0</v>
      </c>
      <c r="AE141" s="91">
        <v>0</v>
      </c>
      <c r="AF141" s="91">
        <v>0</v>
      </c>
      <c r="AG141" s="91">
        <f t="shared" si="184"/>
        <v>0</v>
      </c>
      <c r="AH141" s="91">
        <f t="shared" si="185"/>
        <v>0</v>
      </c>
      <c r="AI141" s="91">
        <f t="shared" si="186"/>
        <v>0</v>
      </c>
      <c r="AJ141" s="91">
        <f t="shared" si="187"/>
        <v>0</v>
      </c>
      <c r="AK141" s="91">
        <f t="shared" si="188"/>
        <v>0</v>
      </c>
      <c r="AL141" s="91">
        <f t="shared" si="189"/>
        <v>0</v>
      </c>
      <c r="AM141" s="91">
        <f t="shared" si="190"/>
        <v>0</v>
      </c>
      <c r="AN141" s="91"/>
      <c r="AO141" s="91"/>
      <c r="AP141" s="91"/>
      <c r="AQ141" s="91"/>
      <c r="AR141" s="91"/>
      <c r="AS141" s="91"/>
      <c r="AT141" s="91">
        <f t="shared" si="191"/>
        <v>0</v>
      </c>
      <c r="AU141" s="91">
        <f t="shared" si="192"/>
        <v>0</v>
      </c>
      <c r="AV141" s="91">
        <f t="shared" si="193"/>
        <v>0</v>
      </c>
      <c r="AW141" s="91">
        <f t="shared" si="194"/>
        <v>0</v>
      </c>
      <c r="AX141" s="91">
        <f t="shared" si="195"/>
        <v>0</v>
      </c>
      <c r="AY141" s="91">
        <f t="shared" si="196"/>
        <v>0</v>
      </c>
    </row>
    <row r="142" spans="1:51" ht="78" customHeight="1">
      <c r="A142" s="85" t="s">
        <v>863</v>
      </c>
      <c r="B142" s="85" t="s">
        <v>242</v>
      </c>
      <c r="C142" s="85" t="s">
        <v>530</v>
      </c>
      <c r="D142" s="85" t="s">
        <v>111</v>
      </c>
      <c r="E142" s="85" t="s">
        <v>496</v>
      </c>
      <c r="F142" s="135">
        <v>4</v>
      </c>
      <c r="G142" s="135" t="s">
        <v>146</v>
      </c>
      <c r="H142" s="135" t="s">
        <v>244</v>
      </c>
      <c r="I142" s="85"/>
      <c r="J142" s="91">
        <v>0</v>
      </c>
      <c r="K142" s="91">
        <v>0</v>
      </c>
      <c r="L142" s="91">
        <v>0</v>
      </c>
      <c r="M142" s="91">
        <v>0</v>
      </c>
      <c r="N142" s="91">
        <v>0</v>
      </c>
      <c r="O142" s="91">
        <f t="shared" si="181"/>
        <v>0</v>
      </c>
      <c r="P142" s="91">
        <v>0</v>
      </c>
      <c r="Q142" s="91">
        <v>0</v>
      </c>
      <c r="R142" s="91">
        <v>0</v>
      </c>
      <c r="S142" s="91">
        <v>0</v>
      </c>
      <c r="T142" s="91">
        <v>0</v>
      </c>
      <c r="U142" s="91">
        <f t="shared" si="182"/>
        <v>0</v>
      </c>
      <c r="V142" s="91">
        <v>0</v>
      </c>
      <c r="W142" s="91">
        <v>0</v>
      </c>
      <c r="X142" s="91">
        <v>0</v>
      </c>
      <c r="Y142" s="91">
        <v>0</v>
      </c>
      <c r="Z142" s="91">
        <v>0</v>
      </c>
      <c r="AA142" s="91">
        <f t="shared" si="183"/>
        <v>0</v>
      </c>
      <c r="AB142" s="91">
        <v>0</v>
      </c>
      <c r="AC142" s="91">
        <v>0</v>
      </c>
      <c r="AD142" s="91">
        <v>0</v>
      </c>
      <c r="AE142" s="91">
        <v>0</v>
      </c>
      <c r="AF142" s="91">
        <v>0</v>
      </c>
      <c r="AG142" s="91">
        <f t="shared" si="184"/>
        <v>0</v>
      </c>
      <c r="AH142" s="91">
        <f t="shared" si="185"/>
        <v>0</v>
      </c>
      <c r="AI142" s="91">
        <f t="shared" si="186"/>
        <v>0</v>
      </c>
      <c r="AJ142" s="91">
        <f t="shared" si="187"/>
        <v>0</v>
      </c>
      <c r="AK142" s="91">
        <f t="shared" si="188"/>
        <v>0</v>
      </c>
      <c r="AL142" s="91">
        <f t="shared" si="189"/>
        <v>0</v>
      </c>
      <c r="AM142" s="91">
        <f t="shared" si="190"/>
        <v>0</v>
      </c>
      <c r="AN142" s="91"/>
      <c r="AO142" s="91"/>
      <c r="AP142" s="91"/>
      <c r="AQ142" s="91"/>
      <c r="AR142" s="91"/>
      <c r="AS142" s="91"/>
      <c r="AT142" s="91">
        <f t="shared" si="191"/>
        <v>0</v>
      </c>
      <c r="AU142" s="91">
        <f t="shared" si="192"/>
        <v>0</v>
      </c>
      <c r="AV142" s="91">
        <f t="shared" si="193"/>
        <v>0</v>
      </c>
      <c r="AW142" s="91">
        <f t="shared" si="194"/>
        <v>0</v>
      </c>
      <c r="AX142" s="91">
        <f t="shared" si="195"/>
        <v>0</v>
      </c>
      <c r="AY142" s="91">
        <f t="shared" si="196"/>
        <v>0</v>
      </c>
    </row>
    <row r="143" spans="1:51" ht="78" customHeight="1">
      <c r="A143" s="85" t="s">
        <v>864</v>
      </c>
      <c r="B143" s="85" t="s">
        <v>242</v>
      </c>
      <c r="C143" s="85" t="s">
        <v>531</v>
      </c>
      <c r="D143" s="85" t="s">
        <v>111</v>
      </c>
      <c r="E143" s="85" t="s">
        <v>532</v>
      </c>
      <c r="F143" s="135">
        <v>4</v>
      </c>
      <c r="G143" s="135" t="s">
        <v>146</v>
      </c>
      <c r="H143" s="135" t="s">
        <v>244</v>
      </c>
      <c r="I143" s="85"/>
      <c r="J143" s="91">
        <v>0</v>
      </c>
      <c r="K143" s="91">
        <v>0</v>
      </c>
      <c r="L143" s="91">
        <v>0</v>
      </c>
      <c r="M143" s="91">
        <v>0</v>
      </c>
      <c r="N143" s="91">
        <v>0</v>
      </c>
      <c r="O143" s="91">
        <f t="shared" si="181"/>
        <v>0</v>
      </c>
      <c r="P143" s="91">
        <v>0</v>
      </c>
      <c r="Q143" s="91">
        <v>0</v>
      </c>
      <c r="R143" s="91">
        <v>0</v>
      </c>
      <c r="S143" s="91">
        <v>0</v>
      </c>
      <c r="T143" s="91">
        <v>0</v>
      </c>
      <c r="U143" s="91">
        <f t="shared" si="182"/>
        <v>0</v>
      </c>
      <c r="V143" s="91">
        <v>0</v>
      </c>
      <c r="W143" s="91">
        <v>0</v>
      </c>
      <c r="X143" s="91">
        <v>0</v>
      </c>
      <c r="Y143" s="91">
        <v>0</v>
      </c>
      <c r="Z143" s="91">
        <v>0</v>
      </c>
      <c r="AA143" s="91">
        <f t="shared" si="183"/>
        <v>0</v>
      </c>
      <c r="AB143" s="91">
        <v>0</v>
      </c>
      <c r="AC143" s="91">
        <v>0</v>
      </c>
      <c r="AD143" s="91">
        <v>0</v>
      </c>
      <c r="AE143" s="91">
        <v>0</v>
      </c>
      <c r="AF143" s="91">
        <v>0</v>
      </c>
      <c r="AG143" s="91">
        <f t="shared" si="184"/>
        <v>0</v>
      </c>
      <c r="AH143" s="91">
        <f t="shared" si="185"/>
        <v>0</v>
      </c>
      <c r="AI143" s="91">
        <f t="shared" si="186"/>
        <v>0</v>
      </c>
      <c r="AJ143" s="91">
        <f t="shared" si="187"/>
        <v>0</v>
      </c>
      <c r="AK143" s="91">
        <f t="shared" si="188"/>
        <v>0</v>
      </c>
      <c r="AL143" s="91">
        <f t="shared" si="189"/>
        <v>0</v>
      </c>
      <c r="AM143" s="91">
        <f t="shared" si="190"/>
        <v>0</v>
      </c>
      <c r="AN143" s="91"/>
      <c r="AO143" s="91"/>
      <c r="AP143" s="91"/>
      <c r="AQ143" s="91"/>
      <c r="AR143" s="91"/>
      <c r="AS143" s="91"/>
      <c r="AT143" s="91">
        <f t="shared" si="191"/>
        <v>0</v>
      </c>
      <c r="AU143" s="91">
        <f t="shared" si="192"/>
        <v>0</v>
      </c>
      <c r="AV143" s="91">
        <f t="shared" si="193"/>
        <v>0</v>
      </c>
      <c r="AW143" s="91">
        <f t="shared" si="194"/>
        <v>0</v>
      </c>
      <c r="AX143" s="91">
        <f t="shared" si="195"/>
        <v>0</v>
      </c>
      <c r="AY143" s="91">
        <f t="shared" si="196"/>
        <v>0</v>
      </c>
    </row>
    <row r="144" spans="1:51" ht="63.75">
      <c r="A144" s="85" t="s">
        <v>865</v>
      </c>
      <c r="B144" s="85" t="s">
        <v>242</v>
      </c>
      <c r="C144" s="85" t="s">
        <v>533</v>
      </c>
      <c r="D144" s="85" t="s">
        <v>111</v>
      </c>
      <c r="E144" s="85" t="s">
        <v>534</v>
      </c>
      <c r="F144" s="135">
        <v>4</v>
      </c>
      <c r="G144" s="135" t="s">
        <v>146</v>
      </c>
      <c r="H144" s="135" t="s">
        <v>244</v>
      </c>
      <c r="I144" s="85"/>
      <c r="J144" s="91">
        <v>0</v>
      </c>
      <c r="K144" s="91">
        <v>0</v>
      </c>
      <c r="L144" s="91">
        <v>0</v>
      </c>
      <c r="M144" s="91">
        <v>0</v>
      </c>
      <c r="N144" s="91">
        <v>0</v>
      </c>
      <c r="O144" s="91">
        <f t="shared" si="181"/>
        <v>0</v>
      </c>
      <c r="P144" s="91">
        <v>0</v>
      </c>
      <c r="Q144" s="91">
        <v>0</v>
      </c>
      <c r="R144" s="91">
        <v>0</v>
      </c>
      <c r="S144" s="91">
        <v>0</v>
      </c>
      <c r="T144" s="91">
        <v>0</v>
      </c>
      <c r="U144" s="91">
        <f t="shared" si="182"/>
        <v>0</v>
      </c>
      <c r="V144" s="91">
        <v>0</v>
      </c>
      <c r="W144" s="91">
        <v>0</v>
      </c>
      <c r="X144" s="91">
        <v>0</v>
      </c>
      <c r="Y144" s="91">
        <v>0</v>
      </c>
      <c r="Z144" s="91">
        <v>0</v>
      </c>
      <c r="AA144" s="91">
        <f t="shared" si="183"/>
        <v>0</v>
      </c>
      <c r="AB144" s="91">
        <v>0</v>
      </c>
      <c r="AC144" s="91">
        <v>0</v>
      </c>
      <c r="AD144" s="91">
        <v>0</v>
      </c>
      <c r="AE144" s="91">
        <v>0</v>
      </c>
      <c r="AF144" s="91">
        <v>0</v>
      </c>
      <c r="AG144" s="91">
        <f t="shared" si="184"/>
        <v>0</v>
      </c>
      <c r="AH144" s="91">
        <f t="shared" si="185"/>
        <v>0</v>
      </c>
      <c r="AI144" s="91">
        <f t="shared" si="186"/>
        <v>0</v>
      </c>
      <c r="AJ144" s="91">
        <f t="shared" si="187"/>
        <v>0</v>
      </c>
      <c r="AK144" s="91">
        <f t="shared" si="188"/>
        <v>0</v>
      </c>
      <c r="AL144" s="91">
        <f t="shared" si="189"/>
        <v>0</v>
      </c>
      <c r="AM144" s="91">
        <f t="shared" si="190"/>
        <v>0</v>
      </c>
      <c r="AN144" s="91"/>
      <c r="AO144" s="91"/>
      <c r="AP144" s="91"/>
      <c r="AQ144" s="91"/>
      <c r="AR144" s="91"/>
      <c r="AS144" s="91"/>
      <c r="AT144" s="91">
        <f t="shared" si="191"/>
        <v>0</v>
      </c>
      <c r="AU144" s="91">
        <f t="shared" si="192"/>
        <v>0</v>
      </c>
      <c r="AV144" s="91">
        <f t="shared" si="193"/>
        <v>0</v>
      </c>
      <c r="AW144" s="91">
        <f t="shared" si="194"/>
        <v>0</v>
      </c>
      <c r="AX144" s="91">
        <f t="shared" si="195"/>
        <v>0</v>
      </c>
      <c r="AY144" s="91">
        <f t="shared" si="196"/>
        <v>0</v>
      </c>
    </row>
    <row r="145" spans="1:54" s="109" customFormat="1" ht="25.5">
      <c r="A145" s="85" t="s">
        <v>180</v>
      </c>
      <c r="B145" s="85"/>
      <c r="C145" s="85"/>
      <c r="D145" s="85"/>
      <c r="E145" s="85"/>
      <c r="F145" s="135"/>
      <c r="G145" s="135"/>
      <c r="H145" s="135"/>
      <c r="I145" s="92"/>
      <c r="J145" s="91">
        <f>J146+J147+J148+J149+J150+J151+J152+J153+J154+J155</f>
        <v>2667807</v>
      </c>
      <c r="K145" s="91">
        <f>K146+K147+K148+K149+K150+K151+K152+K153+K154+K155</f>
        <v>6000</v>
      </c>
      <c r="L145" s="91">
        <f t="shared" ref="L145:AY145" si="197">L146+L147+L148+L149+L150+L151+L152+L153+L154+L155</f>
        <v>1200</v>
      </c>
      <c r="M145" s="91">
        <f t="shared" si="197"/>
        <v>13852</v>
      </c>
      <c r="N145" s="91">
        <f t="shared" si="197"/>
        <v>0</v>
      </c>
      <c r="O145" s="91">
        <f t="shared" si="197"/>
        <v>2688859</v>
      </c>
      <c r="P145" s="91">
        <f t="shared" si="197"/>
        <v>4644871</v>
      </c>
      <c r="Q145" s="91">
        <f t="shared" si="197"/>
        <v>18000</v>
      </c>
      <c r="R145" s="91">
        <f t="shared" si="197"/>
        <v>3600</v>
      </c>
      <c r="S145" s="91">
        <f t="shared" si="197"/>
        <v>52881</v>
      </c>
      <c r="T145" s="91">
        <f t="shared" si="197"/>
        <v>0</v>
      </c>
      <c r="U145" s="91">
        <f t="shared" si="197"/>
        <v>4719352</v>
      </c>
      <c r="V145" s="91">
        <f t="shared" si="197"/>
        <v>4562905</v>
      </c>
      <c r="W145" s="91">
        <f t="shared" si="197"/>
        <v>18000</v>
      </c>
      <c r="X145" s="91">
        <f t="shared" si="197"/>
        <v>3600</v>
      </c>
      <c r="Y145" s="91">
        <f t="shared" si="197"/>
        <v>45250</v>
      </c>
      <c r="Z145" s="91">
        <f t="shared" si="197"/>
        <v>0</v>
      </c>
      <c r="AA145" s="91">
        <f t="shared" si="197"/>
        <v>4629755</v>
      </c>
      <c r="AB145" s="91">
        <f t="shared" si="197"/>
        <v>4197157</v>
      </c>
      <c r="AC145" s="91">
        <f t="shared" si="197"/>
        <v>18000</v>
      </c>
      <c r="AD145" s="91">
        <f t="shared" si="197"/>
        <v>3600</v>
      </c>
      <c r="AE145" s="91">
        <f t="shared" si="197"/>
        <v>44465</v>
      </c>
      <c r="AF145" s="91">
        <f t="shared" si="197"/>
        <v>0</v>
      </c>
      <c r="AG145" s="91">
        <f t="shared" si="197"/>
        <v>4263222</v>
      </c>
      <c r="AH145" s="91">
        <f t="shared" si="197"/>
        <v>16072740</v>
      </c>
      <c r="AI145" s="91">
        <f t="shared" si="197"/>
        <v>60000</v>
      </c>
      <c r="AJ145" s="91">
        <f t="shared" si="197"/>
        <v>12000</v>
      </c>
      <c r="AK145" s="91">
        <f t="shared" si="197"/>
        <v>156448</v>
      </c>
      <c r="AL145" s="91">
        <f t="shared" si="197"/>
        <v>0</v>
      </c>
      <c r="AM145" s="91">
        <f t="shared" si="197"/>
        <v>16301188</v>
      </c>
      <c r="AN145" s="91">
        <f t="shared" si="197"/>
        <v>0</v>
      </c>
      <c r="AO145" s="91">
        <f t="shared" si="197"/>
        <v>0</v>
      </c>
      <c r="AP145" s="91">
        <f t="shared" si="197"/>
        <v>0</v>
      </c>
      <c r="AQ145" s="91">
        <f t="shared" si="197"/>
        <v>0</v>
      </c>
      <c r="AR145" s="91">
        <f t="shared" si="197"/>
        <v>0</v>
      </c>
      <c r="AS145" s="91">
        <f t="shared" si="197"/>
        <v>0</v>
      </c>
      <c r="AT145" s="91">
        <f t="shared" si="197"/>
        <v>16072740</v>
      </c>
      <c r="AU145" s="91">
        <f t="shared" si="197"/>
        <v>60000</v>
      </c>
      <c r="AV145" s="91">
        <f t="shared" si="197"/>
        <v>12000</v>
      </c>
      <c r="AW145" s="91">
        <f t="shared" si="197"/>
        <v>156448</v>
      </c>
      <c r="AX145" s="91">
        <f t="shared" si="197"/>
        <v>0</v>
      </c>
      <c r="AY145" s="91">
        <f t="shared" si="197"/>
        <v>16301188</v>
      </c>
    </row>
    <row r="146" spans="1:54" ht="119.25" customHeight="1">
      <c r="A146" s="85" t="s">
        <v>103</v>
      </c>
      <c r="B146" s="85" t="s">
        <v>104</v>
      </c>
      <c r="C146" s="85" t="s">
        <v>132</v>
      </c>
      <c r="D146" s="85" t="s">
        <v>71</v>
      </c>
      <c r="E146" s="85"/>
      <c r="F146" s="135">
        <v>4</v>
      </c>
      <c r="G146" s="135">
        <v>16</v>
      </c>
      <c r="H146" s="135" t="s">
        <v>919</v>
      </c>
      <c r="I146" s="92"/>
      <c r="J146" s="91">
        <v>2444500</v>
      </c>
      <c r="K146" s="91">
        <v>0</v>
      </c>
      <c r="L146" s="91">
        <v>0</v>
      </c>
      <c r="M146" s="91">
        <v>0</v>
      </c>
      <c r="N146" s="91">
        <v>0</v>
      </c>
      <c r="O146" s="91">
        <f>SUM(J146:N146)</f>
        <v>2444500</v>
      </c>
      <c r="P146" s="91">
        <v>3590441</v>
      </c>
      <c r="Q146" s="91">
        <v>0</v>
      </c>
      <c r="R146" s="91">
        <v>0</v>
      </c>
      <c r="S146" s="91">
        <v>0</v>
      </c>
      <c r="T146" s="91">
        <v>0</v>
      </c>
      <c r="U146" s="91">
        <f>SUM(P146:T146)</f>
        <v>3590441</v>
      </c>
      <c r="V146" s="91">
        <v>3750000</v>
      </c>
      <c r="W146" s="91">
        <v>0</v>
      </c>
      <c r="X146" s="91">
        <v>0</v>
      </c>
      <c r="Y146" s="91">
        <v>0</v>
      </c>
      <c r="Z146" s="91">
        <v>0</v>
      </c>
      <c r="AA146" s="91">
        <f>SUM(V146:Z146)</f>
        <v>3750000</v>
      </c>
      <c r="AB146" s="91">
        <v>3618447</v>
      </c>
      <c r="AC146" s="91">
        <v>0</v>
      </c>
      <c r="AD146" s="91">
        <v>0</v>
      </c>
      <c r="AE146" s="91">
        <v>0</v>
      </c>
      <c r="AF146" s="91">
        <v>0</v>
      </c>
      <c r="AG146" s="91">
        <f>SUM(AB146:AF146)</f>
        <v>3618447</v>
      </c>
      <c r="AH146" s="91">
        <f t="shared" ref="AH146:AH155" si="198">J146+P146+V146+AB146</f>
        <v>13403388</v>
      </c>
      <c r="AI146" s="91">
        <f t="shared" ref="AI146:AI155" si="199">K146+Q146+W146+AC146</f>
        <v>0</v>
      </c>
      <c r="AJ146" s="91">
        <f t="shared" ref="AJ146:AL146" si="200">L146+R146+X146+AD146</f>
        <v>0</v>
      </c>
      <c r="AK146" s="91">
        <f t="shared" si="200"/>
        <v>0</v>
      </c>
      <c r="AL146" s="91">
        <f t="shared" si="200"/>
        <v>0</v>
      </c>
      <c r="AM146" s="91">
        <f t="shared" ref="AM146:AM155" si="201">SUM(AH146:AL146)</f>
        <v>13403388</v>
      </c>
      <c r="AN146" s="91"/>
      <c r="AO146" s="91"/>
      <c r="AP146" s="91"/>
      <c r="AQ146" s="91"/>
      <c r="AR146" s="91"/>
      <c r="AS146" s="91">
        <f>SUM(AN146:AR146)</f>
        <v>0</v>
      </c>
      <c r="AT146" s="91">
        <f t="shared" ref="AT146:AT155" si="202">AN146+AH146</f>
        <v>13403388</v>
      </c>
      <c r="AU146" s="91">
        <f t="shared" ref="AU146:AU155" si="203">AO146+AI146</f>
        <v>0</v>
      </c>
      <c r="AV146" s="91">
        <f t="shared" ref="AV146:AX146" si="204">AP146+AJ146</f>
        <v>0</v>
      </c>
      <c r="AW146" s="91">
        <f t="shared" si="204"/>
        <v>0</v>
      </c>
      <c r="AX146" s="91">
        <f t="shared" si="204"/>
        <v>0</v>
      </c>
      <c r="AY146" s="91">
        <f>SUM(AT146:AX146)</f>
        <v>13403388</v>
      </c>
    </row>
    <row r="147" spans="1:54" ht="165.75">
      <c r="A147" s="85" t="s">
        <v>165</v>
      </c>
      <c r="B147" s="85" t="s">
        <v>141</v>
      </c>
      <c r="C147" s="85" t="s">
        <v>144</v>
      </c>
      <c r="D147" s="85" t="s">
        <v>82</v>
      </c>
      <c r="E147" s="85" t="s">
        <v>168</v>
      </c>
      <c r="F147" s="135">
        <v>4</v>
      </c>
      <c r="G147" s="135" t="s">
        <v>146</v>
      </c>
      <c r="H147" s="135" t="s">
        <v>147</v>
      </c>
      <c r="I147" s="92"/>
      <c r="J147" s="91">
        <v>800</v>
      </c>
      <c r="K147" s="91">
        <v>6000</v>
      </c>
      <c r="L147" s="91">
        <v>1200</v>
      </c>
      <c r="M147" s="91">
        <v>0</v>
      </c>
      <c r="N147" s="91">
        <v>0</v>
      </c>
      <c r="O147" s="91">
        <f>SUM(J147:N147)</f>
        <v>8000</v>
      </c>
      <c r="P147" s="91">
        <v>2400</v>
      </c>
      <c r="Q147" s="91">
        <v>18000</v>
      </c>
      <c r="R147" s="91">
        <v>3600</v>
      </c>
      <c r="S147" s="91">
        <v>0</v>
      </c>
      <c r="T147" s="91">
        <v>0</v>
      </c>
      <c r="U147" s="91">
        <f>SUM(P147:T147)</f>
        <v>24000</v>
      </c>
      <c r="V147" s="91">
        <v>2400</v>
      </c>
      <c r="W147" s="91">
        <v>18000</v>
      </c>
      <c r="X147" s="91">
        <v>3600</v>
      </c>
      <c r="Y147" s="91">
        <v>0</v>
      </c>
      <c r="Z147" s="91">
        <v>0</v>
      </c>
      <c r="AA147" s="91">
        <f>SUM(V147:Z147)</f>
        <v>24000</v>
      </c>
      <c r="AB147" s="91">
        <v>2400</v>
      </c>
      <c r="AC147" s="91">
        <v>18000</v>
      </c>
      <c r="AD147" s="91">
        <v>3600</v>
      </c>
      <c r="AE147" s="91">
        <v>0</v>
      </c>
      <c r="AF147" s="91">
        <v>0</v>
      </c>
      <c r="AG147" s="91">
        <f>SUM(AB147:AF147)</f>
        <v>24000</v>
      </c>
      <c r="AH147" s="91">
        <f t="shared" si="198"/>
        <v>8000</v>
      </c>
      <c r="AI147" s="91">
        <f t="shared" si="199"/>
        <v>60000</v>
      </c>
      <c r="AJ147" s="91">
        <f t="shared" ref="AJ147" si="205">L147+R147+X147+AD147</f>
        <v>12000</v>
      </c>
      <c r="AK147" s="91">
        <f t="shared" ref="AK147" si="206">M147+S147+Y147+AE147</f>
        <v>0</v>
      </c>
      <c r="AL147" s="91">
        <f t="shared" ref="AL147" si="207">N147+T147+Z147+AF147</f>
        <v>0</v>
      </c>
      <c r="AM147" s="91">
        <f t="shared" si="201"/>
        <v>80000</v>
      </c>
      <c r="AN147" s="91"/>
      <c r="AO147" s="91"/>
      <c r="AP147" s="91"/>
      <c r="AQ147" s="91"/>
      <c r="AR147" s="91"/>
      <c r="AS147" s="91">
        <f>SUM(AN147:AR147)</f>
        <v>0</v>
      </c>
      <c r="AT147" s="91">
        <f t="shared" si="202"/>
        <v>8000</v>
      </c>
      <c r="AU147" s="91">
        <f t="shared" si="203"/>
        <v>60000</v>
      </c>
      <c r="AV147" s="91">
        <f t="shared" ref="AV147" si="208">AP147+AJ147</f>
        <v>12000</v>
      </c>
      <c r="AW147" s="91">
        <f t="shared" ref="AW147" si="209">AQ147+AK147</f>
        <v>0</v>
      </c>
      <c r="AX147" s="91">
        <f t="shared" ref="AX147" si="210">AR147+AL147</f>
        <v>0</v>
      </c>
      <c r="AY147" s="91">
        <f>SUM(AT147:AX147)</f>
        <v>80000</v>
      </c>
    </row>
    <row r="148" spans="1:54" ht="219.75" customHeight="1">
      <c r="A148" s="85" t="s">
        <v>171</v>
      </c>
      <c r="B148" s="85" t="s">
        <v>166</v>
      </c>
      <c r="C148" s="85" t="s">
        <v>167</v>
      </c>
      <c r="D148" s="85" t="s">
        <v>82</v>
      </c>
      <c r="E148" s="85" t="s">
        <v>169</v>
      </c>
      <c r="F148" s="135">
        <v>4</v>
      </c>
      <c r="G148" s="135">
        <v>7</v>
      </c>
      <c r="H148" s="135" t="s">
        <v>170</v>
      </c>
      <c r="I148" s="92"/>
      <c r="J148" s="91">
        <v>0</v>
      </c>
      <c r="K148" s="91">
        <v>0</v>
      </c>
      <c r="L148" s="91">
        <v>0</v>
      </c>
      <c r="M148" s="91">
        <v>0</v>
      </c>
      <c r="N148" s="91">
        <v>0</v>
      </c>
      <c r="O148" s="91">
        <f t="shared" ref="O148:O154" si="211">SUM(J148:N148)</f>
        <v>0</v>
      </c>
      <c r="P148" s="91">
        <v>0</v>
      </c>
      <c r="Q148" s="91">
        <v>0</v>
      </c>
      <c r="R148" s="91">
        <v>0</v>
      </c>
      <c r="S148" s="91">
        <v>0</v>
      </c>
      <c r="T148" s="91">
        <v>0</v>
      </c>
      <c r="U148" s="91">
        <f t="shared" ref="U148:U154" si="212">SUM(P148:T148)</f>
        <v>0</v>
      </c>
      <c r="V148" s="91">
        <v>0</v>
      </c>
      <c r="W148" s="91">
        <v>0</v>
      </c>
      <c r="X148" s="91">
        <v>0</v>
      </c>
      <c r="Y148" s="91">
        <v>0</v>
      </c>
      <c r="Z148" s="91">
        <v>0</v>
      </c>
      <c r="AA148" s="91">
        <f t="shared" ref="AA148:AA154" si="213">SUM(V148:Z148)</f>
        <v>0</v>
      </c>
      <c r="AB148" s="91">
        <v>0</v>
      </c>
      <c r="AC148" s="91">
        <v>0</v>
      </c>
      <c r="AD148" s="91">
        <v>0</v>
      </c>
      <c r="AE148" s="91">
        <v>0</v>
      </c>
      <c r="AF148" s="91">
        <v>0</v>
      </c>
      <c r="AG148" s="91">
        <f t="shared" ref="AG148:AG154" si="214">SUM(AB148:AF148)</f>
        <v>0</v>
      </c>
      <c r="AH148" s="91">
        <f t="shared" si="198"/>
        <v>0</v>
      </c>
      <c r="AI148" s="91">
        <f t="shared" si="199"/>
        <v>0</v>
      </c>
      <c r="AJ148" s="91">
        <f t="shared" ref="AJ148" si="215">L148+R148+X148+AD148</f>
        <v>0</v>
      </c>
      <c r="AK148" s="91">
        <f t="shared" ref="AK148" si="216">M148+S148+Y148+AE148</f>
        <v>0</v>
      </c>
      <c r="AL148" s="91">
        <f t="shared" ref="AL148" si="217">N148+T148+Z148+AF148</f>
        <v>0</v>
      </c>
      <c r="AM148" s="91">
        <f t="shared" si="201"/>
        <v>0</v>
      </c>
      <c r="AN148" s="91"/>
      <c r="AO148" s="91"/>
      <c r="AP148" s="91"/>
      <c r="AQ148" s="91"/>
      <c r="AR148" s="91"/>
      <c r="AS148" s="91">
        <f t="shared" ref="AS148:AS154" si="218">SUM(AN148:AR148)</f>
        <v>0</v>
      </c>
      <c r="AT148" s="91">
        <f t="shared" si="202"/>
        <v>0</v>
      </c>
      <c r="AU148" s="91">
        <f t="shared" si="203"/>
        <v>0</v>
      </c>
      <c r="AV148" s="91">
        <f t="shared" ref="AV148" si="219">AP148+AJ148</f>
        <v>0</v>
      </c>
      <c r="AW148" s="91">
        <f t="shared" ref="AW148" si="220">AQ148+AK148</f>
        <v>0</v>
      </c>
      <c r="AX148" s="91">
        <f t="shared" ref="AX148" si="221">AR148+AL148</f>
        <v>0</v>
      </c>
      <c r="AY148" s="91">
        <f t="shared" ref="AY148:AY154" si="222">SUM(AT148:AX148)</f>
        <v>0</v>
      </c>
    </row>
    <row r="149" spans="1:54" ht="314.25" customHeight="1">
      <c r="A149" s="85" t="s">
        <v>172</v>
      </c>
      <c r="B149" s="85" t="s">
        <v>110</v>
      </c>
      <c r="C149" s="85" t="s">
        <v>126</v>
      </c>
      <c r="D149" s="85" t="s">
        <v>111</v>
      </c>
      <c r="E149" s="85" t="s">
        <v>154</v>
      </c>
      <c r="F149" s="135">
        <v>4</v>
      </c>
      <c r="G149" s="135">
        <v>7</v>
      </c>
      <c r="H149" s="135" t="s">
        <v>113</v>
      </c>
      <c r="I149" s="92"/>
      <c r="J149" s="91">
        <v>77505</v>
      </c>
      <c r="K149" s="91">
        <v>0</v>
      </c>
      <c r="L149" s="91">
        <v>0</v>
      </c>
      <c r="M149" s="91">
        <v>13852</v>
      </c>
      <c r="N149" s="91">
        <v>0</v>
      </c>
      <c r="O149" s="91">
        <f t="shared" si="211"/>
        <v>91357</v>
      </c>
      <c r="P149" s="91">
        <v>299661</v>
      </c>
      <c r="Q149" s="91">
        <v>0</v>
      </c>
      <c r="R149" s="91">
        <v>0</v>
      </c>
      <c r="S149" s="91">
        <v>52881</v>
      </c>
      <c r="T149" s="91">
        <v>0</v>
      </c>
      <c r="U149" s="91">
        <f t="shared" si="212"/>
        <v>352542</v>
      </c>
      <c r="V149" s="91">
        <v>283870</v>
      </c>
      <c r="W149" s="91">
        <v>0</v>
      </c>
      <c r="X149" s="91">
        <v>0</v>
      </c>
      <c r="Y149" s="91">
        <v>45250</v>
      </c>
      <c r="Z149" s="91">
        <v>0</v>
      </c>
      <c r="AA149" s="91">
        <f t="shared" si="213"/>
        <v>329120</v>
      </c>
      <c r="AB149" s="91">
        <v>251970</v>
      </c>
      <c r="AC149" s="91">
        <v>0</v>
      </c>
      <c r="AD149" s="91">
        <v>0</v>
      </c>
      <c r="AE149" s="91">
        <v>44465</v>
      </c>
      <c r="AF149" s="91">
        <v>0</v>
      </c>
      <c r="AG149" s="91">
        <f t="shared" si="214"/>
        <v>296435</v>
      </c>
      <c r="AH149" s="91">
        <f t="shared" si="198"/>
        <v>913006</v>
      </c>
      <c r="AI149" s="91">
        <f t="shared" si="199"/>
        <v>0</v>
      </c>
      <c r="AJ149" s="91">
        <f t="shared" ref="AJ149" si="223">L149+R149+X149+AD149</f>
        <v>0</v>
      </c>
      <c r="AK149" s="91">
        <f t="shared" ref="AK149" si="224">M149+S149+Y149+AE149</f>
        <v>156448</v>
      </c>
      <c r="AL149" s="91">
        <f t="shared" ref="AL149" si="225">N149+T149+Z149+AF149</f>
        <v>0</v>
      </c>
      <c r="AM149" s="91">
        <f t="shared" si="201"/>
        <v>1069454</v>
      </c>
      <c r="AN149" s="91"/>
      <c r="AO149" s="91"/>
      <c r="AP149" s="91"/>
      <c r="AQ149" s="91"/>
      <c r="AR149" s="91"/>
      <c r="AS149" s="91">
        <f t="shared" si="218"/>
        <v>0</v>
      </c>
      <c r="AT149" s="91">
        <f t="shared" si="202"/>
        <v>913006</v>
      </c>
      <c r="AU149" s="91">
        <f t="shared" si="203"/>
        <v>0</v>
      </c>
      <c r="AV149" s="91">
        <f t="shared" ref="AV149" si="226">AP149+AJ149</f>
        <v>0</v>
      </c>
      <c r="AW149" s="91">
        <f t="shared" ref="AW149" si="227">AQ149+AK149</f>
        <v>156448</v>
      </c>
      <c r="AX149" s="91">
        <f t="shared" ref="AX149" si="228">AR149+AL149</f>
        <v>0</v>
      </c>
      <c r="AY149" s="91">
        <f t="shared" si="222"/>
        <v>1069454</v>
      </c>
    </row>
    <row r="150" spans="1:54" ht="114.75">
      <c r="A150" s="85" t="s">
        <v>607</v>
      </c>
      <c r="B150" s="85" t="s">
        <v>536</v>
      </c>
      <c r="C150" s="85" t="s">
        <v>537</v>
      </c>
      <c r="D150" s="85" t="s">
        <v>82</v>
      </c>
      <c r="E150" s="85" t="s">
        <v>652</v>
      </c>
      <c r="F150" s="135">
        <v>4</v>
      </c>
      <c r="G150" s="135" t="s">
        <v>146</v>
      </c>
      <c r="H150" s="135" t="s">
        <v>170</v>
      </c>
      <c r="I150" s="85"/>
      <c r="J150" s="91">
        <v>0</v>
      </c>
      <c r="K150" s="91">
        <v>0</v>
      </c>
      <c r="L150" s="91">
        <v>0</v>
      </c>
      <c r="M150" s="91">
        <v>0</v>
      </c>
      <c r="N150" s="91">
        <v>0</v>
      </c>
      <c r="O150" s="91">
        <f>SUM(J150:N150)</f>
        <v>0</v>
      </c>
      <c r="P150" s="91">
        <v>480000</v>
      </c>
      <c r="Q150" s="91">
        <v>0</v>
      </c>
      <c r="R150" s="91">
        <v>0</v>
      </c>
      <c r="S150" s="91">
        <v>0</v>
      </c>
      <c r="T150" s="91">
        <v>0</v>
      </c>
      <c r="U150" s="91">
        <f>SUM(P150:T150)</f>
        <v>480000</v>
      </c>
      <c r="V150" s="91">
        <v>520000</v>
      </c>
      <c r="W150" s="91">
        <v>0</v>
      </c>
      <c r="X150" s="91">
        <v>0</v>
      </c>
      <c r="Y150" s="91">
        <v>0</v>
      </c>
      <c r="Z150" s="91">
        <v>0</v>
      </c>
      <c r="AA150" s="91">
        <f>SUM(V150:Z150)</f>
        <v>520000</v>
      </c>
      <c r="AB150" s="91">
        <v>273000</v>
      </c>
      <c r="AC150" s="91">
        <v>0</v>
      </c>
      <c r="AD150" s="91">
        <v>0</v>
      </c>
      <c r="AE150" s="91">
        <v>0</v>
      </c>
      <c r="AF150" s="91">
        <v>0</v>
      </c>
      <c r="AG150" s="91">
        <f>SUM(AB150:AF150)</f>
        <v>273000</v>
      </c>
      <c r="AH150" s="91">
        <f t="shared" si="198"/>
        <v>1273000</v>
      </c>
      <c r="AI150" s="91">
        <f t="shared" si="199"/>
        <v>0</v>
      </c>
      <c r="AJ150" s="91">
        <f t="shared" ref="AJ150" si="229">L150+R150+X150+AD150</f>
        <v>0</v>
      </c>
      <c r="AK150" s="91">
        <f t="shared" ref="AK150" si="230">M150+S150+Y150+AE150</f>
        <v>0</v>
      </c>
      <c r="AL150" s="91">
        <f t="shared" ref="AL150" si="231">N150+T150+Z150+AF150</f>
        <v>0</v>
      </c>
      <c r="AM150" s="91">
        <f t="shared" si="201"/>
        <v>1273000</v>
      </c>
      <c r="AN150" s="91"/>
      <c r="AO150" s="91"/>
      <c r="AP150" s="91"/>
      <c r="AQ150" s="91"/>
      <c r="AR150" s="91"/>
      <c r="AS150" s="91">
        <f>SUM(AN150:AR150)</f>
        <v>0</v>
      </c>
      <c r="AT150" s="91">
        <f t="shared" si="202"/>
        <v>1273000</v>
      </c>
      <c r="AU150" s="91">
        <f t="shared" si="203"/>
        <v>0</v>
      </c>
      <c r="AV150" s="91">
        <f t="shared" ref="AV150:AV155" si="232">AP150+AJ150</f>
        <v>0</v>
      </c>
      <c r="AW150" s="91">
        <f t="shared" ref="AW150:AW155" si="233">AQ150+AK150</f>
        <v>0</v>
      </c>
      <c r="AX150" s="91">
        <f t="shared" ref="AX150:AX155" si="234">AR150+AL150</f>
        <v>0</v>
      </c>
      <c r="AY150" s="91">
        <f>SUM(AT150:AX150)</f>
        <v>1273000</v>
      </c>
    </row>
    <row r="151" spans="1:54" ht="409.5" customHeight="1">
      <c r="A151" s="85" t="s">
        <v>608</v>
      </c>
      <c r="B151" s="85" t="s">
        <v>166</v>
      </c>
      <c r="C151" s="85" t="s">
        <v>538</v>
      </c>
      <c r="D151" s="85" t="s">
        <v>82</v>
      </c>
      <c r="E151" s="85" t="s">
        <v>539</v>
      </c>
      <c r="F151" s="135">
        <v>4</v>
      </c>
      <c r="G151" s="135" t="s">
        <v>160</v>
      </c>
      <c r="H151" s="135" t="s">
        <v>170</v>
      </c>
      <c r="I151" s="85"/>
      <c r="J151" s="91">
        <v>4410</v>
      </c>
      <c r="K151" s="91">
        <v>0</v>
      </c>
      <c r="L151" s="91">
        <v>0</v>
      </c>
      <c r="M151" s="91">
        <v>0</v>
      </c>
      <c r="N151" s="91">
        <v>0</v>
      </c>
      <c r="O151" s="91">
        <f t="shared" si="211"/>
        <v>4410</v>
      </c>
      <c r="P151" s="91">
        <v>4000</v>
      </c>
      <c r="Q151" s="91">
        <v>0</v>
      </c>
      <c r="R151" s="91">
        <v>0</v>
      </c>
      <c r="S151" s="91">
        <v>0</v>
      </c>
      <c r="T151" s="91">
        <v>0</v>
      </c>
      <c r="U151" s="91">
        <f t="shared" si="212"/>
        <v>4000</v>
      </c>
      <c r="V151" s="91">
        <v>0</v>
      </c>
      <c r="W151" s="91">
        <v>0</v>
      </c>
      <c r="X151" s="91">
        <v>0</v>
      </c>
      <c r="Y151" s="91">
        <v>0</v>
      </c>
      <c r="Z151" s="91">
        <v>0</v>
      </c>
      <c r="AA151" s="91">
        <f t="shared" si="213"/>
        <v>0</v>
      </c>
      <c r="AB151" s="91">
        <v>0</v>
      </c>
      <c r="AC151" s="91">
        <v>0</v>
      </c>
      <c r="AD151" s="91">
        <v>0</v>
      </c>
      <c r="AE151" s="91">
        <v>0</v>
      </c>
      <c r="AF151" s="91">
        <v>0</v>
      </c>
      <c r="AG151" s="91">
        <f t="shared" si="214"/>
        <v>0</v>
      </c>
      <c r="AH151" s="91">
        <f t="shared" si="198"/>
        <v>8410</v>
      </c>
      <c r="AI151" s="91">
        <f t="shared" si="199"/>
        <v>0</v>
      </c>
      <c r="AJ151" s="91">
        <f t="shared" ref="AJ151" si="235">L151+R151+X151+AD151</f>
        <v>0</v>
      </c>
      <c r="AK151" s="91">
        <f t="shared" ref="AK151" si="236">M151+S151+Y151+AE151</f>
        <v>0</v>
      </c>
      <c r="AL151" s="91">
        <f t="shared" ref="AL151" si="237">N151+T151+Z151+AF151</f>
        <v>0</v>
      </c>
      <c r="AM151" s="91">
        <f t="shared" si="201"/>
        <v>8410</v>
      </c>
      <c r="AN151" s="91"/>
      <c r="AO151" s="91"/>
      <c r="AP151" s="91"/>
      <c r="AQ151" s="91"/>
      <c r="AR151" s="91"/>
      <c r="AS151" s="91">
        <f t="shared" si="218"/>
        <v>0</v>
      </c>
      <c r="AT151" s="91">
        <f t="shared" si="202"/>
        <v>8410</v>
      </c>
      <c r="AU151" s="91">
        <f t="shared" si="203"/>
        <v>0</v>
      </c>
      <c r="AV151" s="91">
        <f t="shared" si="232"/>
        <v>0</v>
      </c>
      <c r="AW151" s="91">
        <f t="shared" si="233"/>
        <v>0</v>
      </c>
      <c r="AX151" s="91">
        <f t="shared" si="234"/>
        <v>0</v>
      </c>
      <c r="AY151" s="91">
        <f t="shared" si="222"/>
        <v>8410</v>
      </c>
    </row>
    <row r="152" spans="1:54" ht="89.25">
      <c r="A152" s="85" t="s">
        <v>609</v>
      </c>
      <c r="B152" s="85" t="s">
        <v>536</v>
      </c>
      <c r="C152" s="85" t="s">
        <v>540</v>
      </c>
      <c r="D152" s="85" t="s">
        <v>82</v>
      </c>
      <c r="E152" s="85" t="s">
        <v>949</v>
      </c>
      <c r="F152" s="135">
        <v>4</v>
      </c>
      <c r="G152" s="135" t="s">
        <v>146</v>
      </c>
      <c r="H152" s="135" t="s">
        <v>170</v>
      </c>
      <c r="I152" s="85"/>
      <c r="J152" s="91">
        <v>0</v>
      </c>
      <c r="K152" s="91">
        <v>0</v>
      </c>
      <c r="L152" s="91">
        <v>0</v>
      </c>
      <c r="M152" s="91">
        <v>0</v>
      </c>
      <c r="N152" s="91">
        <v>0</v>
      </c>
      <c r="O152" s="91">
        <f>SUM(J152:N152)</f>
        <v>0</v>
      </c>
      <c r="P152" s="91">
        <v>84000</v>
      </c>
      <c r="Q152" s="91">
        <v>0</v>
      </c>
      <c r="R152" s="91">
        <v>0</v>
      </c>
      <c r="S152" s="91">
        <v>0</v>
      </c>
      <c r="T152" s="91">
        <v>0</v>
      </c>
      <c r="U152" s="91">
        <f>SUM(P152:T152)</f>
        <v>84000</v>
      </c>
      <c r="V152" s="91">
        <v>0</v>
      </c>
      <c r="W152" s="91">
        <v>0</v>
      </c>
      <c r="X152" s="91">
        <v>0</v>
      </c>
      <c r="Y152" s="91">
        <v>0</v>
      </c>
      <c r="Z152" s="91">
        <v>0</v>
      </c>
      <c r="AA152" s="91">
        <f>SUM(V152:Z152)</f>
        <v>0</v>
      </c>
      <c r="AB152" s="91">
        <v>41000</v>
      </c>
      <c r="AC152" s="91">
        <v>0</v>
      </c>
      <c r="AD152" s="91">
        <v>0</v>
      </c>
      <c r="AE152" s="91">
        <v>0</v>
      </c>
      <c r="AF152" s="91">
        <v>0</v>
      </c>
      <c r="AG152" s="91">
        <f>SUM(AB152:AF152)</f>
        <v>41000</v>
      </c>
      <c r="AH152" s="91">
        <f t="shared" si="198"/>
        <v>125000</v>
      </c>
      <c r="AI152" s="91">
        <f t="shared" si="199"/>
        <v>0</v>
      </c>
      <c r="AJ152" s="91">
        <f t="shared" ref="AJ152" si="238">L152+R152+X152+AD152</f>
        <v>0</v>
      </c>
      <c r="AK152" s="91">
        <f t="shared" ref="AK152" si="239">M152+S152+Y152+AE152</f>
        <v>0</v>
      </c>
      <c r="AL152" s="91">
        <f t="shared" ref="AL152" si="240">N152+T152+Z152+AF152</f>
        <v>0</v>
      </c>
      <c r="AM152" s="91">
        <f t="shared" si="201"/>
        <v>125000</v>
      </c>
      <c r="AN152" s="91"/>
      <c r="AO152" s="91"/>
      <c r="AP152" s="91"/>
      <c r="AQ152" s="91"/>
      <c r="AR152" s="91"/>
      <c r="AS152" s="91">
        <f>SUM(AN152:AR152)</f>
        <v>0</v>
      </c>
      <c r="AT152" s="91">
        <f t="shared" si="202"/>
        <v>125000</v>
      </c>
      <c r="AU152" s="91">
        <f t="shared" si="203"/>
        <v>0</v>
      </c>
      <c r="AV152" s="91">
        <f t="shared" si="232"/>
        <v>0</v>
      </c>
      <c r="AW152" s="91">
        <f t="shared" si="233"/>
        <v>0</v>
      </c>
      <c r="AX152" s="91">
        <f t="shared" si="234"/>
        <v>0</v>
      </c>
      <c r="AY152" s="91">
        <f>SUM(AT152:AX152)</f>
        <v>125000</v>
      </c>
    </row>
    <row r="153" spans="1:54" ht="25.5">
      <c r="A153" s="85" t="s">
        <v>610</v>
      </c>
      <c r="B153" s="85" t="s">
        <v>394</v>
      </c>
      <c r="C153" s="85" t="s">
        <v>501</v>
      </c>
      <c r="D153" s="85" t="s">
        <v>71</v>
      </c>
      <c r="E153" s="85"/>
      <c r="F153" s="135">
        <v>4</v>
      </c>
      <c r="G153" s="135">
        <v>16</v>
      </c>
      <c r="H153" s="135" t="s">
        <v>108</v>
      </c>
      <c r="I153" s="85"/>
      <c r="J153" s="91">
        <v>0</v>
      </c>
      <c r="K153" s="91">
        <v>0</v>
      </c>
      <c r="L153" s="91">
        <v>0</v>
      </c>
      <c r="M153" s="91">
        <v>0</v>
      </c>
      <c r="N153" s="91">
        <v>0</v>
      </c>
      <c r="O153" s="91">
        <f t="shared" si="211"/>
        <v>0</v>
      </c>
      <c r="P153" s="91">
        <v>0</v>
      </c>
      <c r="Q153" s="91">
        <v>0</v>
      </c>
      <c r="R153" s="91">
        <v>0</v>
      </c>
      <c r="S153" s="91">
        <v>0</v>
      </c>
      <c r="T153" s="91">
        <v>0</v>
      </c>
      <c r="U153" s="91">
        <f t="shared" si="212"/>
        <v>0</v>
      </c>
      <c r="V153" s="91">
        <v>6635</v>
      </c>
      <c r="W153" s="91">
        <v>0</v>
      </c>
      <c r="X153" s="91">
        <v>0</v>
      </c>
      <c r="Y153" s="91">
        <v>0</v>
      </c>
      <c r="Z153" s="91">
        <v>0</v>
      </c>
      <c r="AA153" s="91">
        <f t="shared" si="213"/>
        <v>6635</v>
      </c>
      <c r="AB153" s="91">
        <v>10340</v>
      </c>
      <c r="AC153" s="91">
        <v>0</v>
      </c>
      <c r="AD153" s="91">
        <v>0</v>
      </c>
      <c r="AE153" s="91">
        <v>0</v>
      </c>
      <c r="AF153" s="91">
        <v>0</v>
      </c>
      <c r="AG153" s="91">
        <f t="shared" si="214"/>
        <v>10340</v>
      </c>
      <c r="AH153" s="91">
        <f t="shared" si="198"/>
        <v>16975</v>
      </c>
      <c r="AI153" s="91">
        <f t="shared" si="199"/>
        <v>0</v>
      </c>
      <c r="AJ153" s="91">
        <f t="shared" ref="AJ153" si="241">L153+R153+X153+AD153</f>
        <v>0</v>
      </c>
      <c r="AK153" s="91">
        <f t="shared" ref="AK153" si="242">M153+S153+Y153+AE153</f>
        <v>0</v>
      </c>
      <c r="AL153" s="91">
        <f t="shared" ref="AL153" si="243">N153+T153+Z153+AF153</f>
        <v>0</v>
      </c>
      <c r="AM153" s="91">
        <f t="shared" si="201"/>
        <v>16975</v>
      </c>
      <c r="AN153" s="91"/>
      <c r="AO153" s="91"/>
      <c r="AP153" s="91"/>
      <c r="AQ153" s="91"/>
      <c r="AR153" s="91"/>
      <c r="AS153" s="91">
        <f t="shared" si="218"/>
        <v>0</v>
      </c>
      <c r="AT153" s="91">
        <f t="shared" si="202"/>
        <v>16975</v>
      </c>
      <c r="AU153" s="91">
        <f t="shared" si="203"/>
        <v>0</v>
      </c>
      <c r="AV153" s="91">
        <f t="shared" si="232"/>
        <v>0</v>
      </c>
      <c r="AW153" s="91">
        <f t="shared" si="233"/>
        <v>0</v>
      </c>
      <c r="AX153" s="91">
        <f t="shared" si="234"/>
        <v>0</v>
      </c>
      <c r="AY153" s="91">
        <f t="shared" si="222"/>
        <v>16975</v>
      </c>
    </row>
    <row r="154" spans="1:54" ht="267.75" customHeight="1">
      <c r="A154" s="85" t="s">
        <v>400</v>
      </c>
      <c r="B154" s="85" t="s">
        <v>131</v>
      </c>
      <c r="C154" s="85" t="s">
        <v>385</v>
      </c>
      <c r="D154" s="85" t="s">
        <v>111</v>
      </c>
      <c r="E154" s="85" t="s">
        <v>273</v>
      </c>
      <c r="F154" s="135">
        <v>4</v>
      </c>
      <c r="G154" s="135">
        <v>16</v>
      </c>
      <c r="H154" s="135" t="s">
        <v>108</v>
      </c>
      <c r="I154" s="85"/>
      <c r="J154" s="91">
        <v>0</v>
      </c>
      <c r="K154" s="91">
        <v>0</v>
      </c>
      <c r="L154" s="91">
        <v>0</v>
      </c>
      <c r="M154" s="91">
        <v>0</v>
      </c>
      <c r="N154" s="91">
        <v>0</v>
      </c>
      <c r="O154" s="91">
        <f t="shared" si="211"/>
        <v>0</v>
      </c>
      <c r="P154" s="91">
        <v>48000</v>
      </c>
      <c r="Q154" s="91">
        <v>0</v>
      </c>
      <c r="R154" s="91">
        <v>0</v>
      </c>
      <c r="S154" s="91">
        <v>0</v>
      </c>
      <c r="T154" s="91">
        <v>0</v>
      </c>
      <c r="U154" s="91">
        <f t="shared" si="212"/>
        <v>48000</v>
      </c>
      <c r="V154" s="91">
        <v>0</v>
      </c>
      <c r="W154" s="91">
        <v>0</v>
      </c>
      <c r="X154" s="91">
        <v>0</v>
      </c>
      <c r="Y154" s="91">
        <v>0</v>
      </c>
      <c r="Z154" s="91">
        <v>0</v>
      </c>
      <c r="AA154" s="91">
        <f t="shared" si="213"/>
        <v>0</v>
      </c>
      <c r="AB154" s="91">
        <v>0</v>
      </c>
      <c r="AC154" s="91">
        <v>0</v>
      </c>
      <c r="AD154" s="91">
        <v>0</v>
      </c>
      <c r="AE154" s="91">
        <v>0</v>
      </c>
      <c r="AF154" s="91">
        <v>0</v>
      </c>
      <c r="AG154" s="91">
        <f t="shared" si="214"/>
        <v>0</v>
      </c>
      <c r="AH154" s="91">
        <f t="shared" si="198"/>
        <v>48000</v>
      </c>
      <c r="AI154" s="91">
        <f t="shared" si="199"/>
        <v>0</v>
      </c>
      <c r="AJ154" s="91">
        <f t="shared" ref="AJ154:AJ155" si="244">L154+R154+X154+AD154</f>
        <v>0</v>
      </c>
      <c r="AK154" s="91">
        <f t="shared" ref="AK154:AK155" si="245">M154+S154+Y154+AE154</f>
        <v>0</v>
      </c>
      <c r="AL154" s="91">
        <f t="shared" ref="AL154:AL155" si="246">N154+T154+Z154+AF154</f>
        <v>0</v>
      </c>
      <c r="AM154" s="91">
        <f t="shared" si="201"/>
        <v>48000</v>
      </c>
      <c r="AN154" s="91"/>
      <c r="AO154" s="91"/>
      <c r="AP154" s="91"/>
      <c r="AQ154" s="91"/>
      <c r="AR154" s="91"/>
      <c r="AS154" s="91">
        <f t="shared" si="218"/>
        <v>0</v>
      </c>
      <c r="AT154" s="91">
        <f t="shared" si="202"/>
        <v>48000</v>
      </c>
      <c r="AU154" s="91">
        <f t="shared" si="203"/>
        <v>0</v>
      </c>
      <c r="AV154" s="91">
        <f t="shared" si="232"/>
        <v>0</v>
      </c>
      <c r="AW154" s="91">
        <f t="shared" si="233"/>
        <v>0</v>
      </c>
      <c r="AX154" s="91">
        <f t="shared" si="234"/>
        <v>0</v>
      </c>
      <c r="AY154" s="91">
        <f t="shared" si="222"/>
        <v>48000</v>
      </c>
    </row>
    <row r="155" spans="1:54" ht="191.25">
      <c r="A155" s="85" t="s">
        <v>401</v>
      </c>
      <c r="B155" s="85" t="s">
        <v>375</v>
      </c>
      <c r="C155" s="85" t="s">
        <v>377</v>
      </c>
      <c r="D155" s="85" t="s">
        <v>82</v>
      </c>
      <c r="E155" s="85" t="s">
        <v>376</v>
      </c>
      <c r="F155" s="135">
        <v>4</v>
      </c>
      <c r="G155" s="135" t="s">
        <v>146</v>
      </c>
      <c r="H155" s="135" t="s">
        <v>108</v>
      </c>
      <c r="I155" s="85"/>
      <c r="J155" s="91">
        <v>140592</v>
      </c>
      <c r="K155" s="91">
        <v>0</v>
      </c>
      <c r="L155" s="91">
        <v>0</v>
      </c>
      <c r="M155" s="91">
        <v>0</v>
      </c>
      <c r="N155" s="91">
        <v>0</v>
      </c>
      <c r="O155" s="91">
        <f>SUM(J155:N155)</f>
        <v>140592</v>
      </c>
      <c r="P155" s="91">
        <v>136369</v>
      </c>
      <c r="Q155" s="91">
        <v>0</v>
      </c>
      <c r="R155" s="91">
        <v>0</v>
      </c>
      <c r="S155" s="91">
        <v>0</v>
      </c>
      <c r="T155" s="91">
        <v>0</v>
      </c>
      <c r="U155" s="91">
        <f>SUM(P155:T155)</f>
        <v>136369</v>
      </c>
      <c r="V155" s="91">
        <v>0</v>
      </c>
      <c r="W155" s="91">
        <v>0</v>
      </c>
      <c r="X155" s="91">
        <v>0</v>
      </c>
      <c r="Y155" s="91">
        <v>0</v>
      </c>
      <c r="Z155" s="91">
        <v>0</v>
      </c>
      <c r="AA155" s="91">
        <f>SUM(V155:Z155)</f>
        <v>0</v>
      </c>
      <c r="AB155" s="91">
        <v>0</v>
      </c>
      <c r="AC155" s="91">
        <v>0</v>
      </c>
      <c r="AD155" s="91">
        <v>0</v>
      </c>
      <c r="AE155" s="91">
        <v>0</v>
      </c>
      <c r="AF155" s="91">
        <v>0</v>
      </c>
      <c r="AG155" s="91">
        <f>SUM(AB155:AF155)</f>
        <v>0</v>
      </c>
      <c r="AH155" s="91">
        <f t="shared" si="198"/>
        <v>276961</v>
      </c>
      <c r="AI155" s="91">
        <f t="shared" si="199"/>
        <v>0</v>
      </c>
      <c r="AJ155" s="91">
        <f t="shared" si="244"/>
        <v>0</v>
      </c>
      <c r="AK155" s="91">
        <f t="shared" si="245"/>
        <v>0</v>
      </c>
      <c r="AL155" s="91">
        <f t="shared" si="246"/>
        <v>0</v>
      </c>
      <c r="AM155" s="91">
        <f t="shared" si="201"/>
        <v>276961</v>
      </c>
      <c r="AN155" s="91"/>
      <c r="AO155" s="91"/>
      <c r="AP155" s="91"/>
      <c r="AQ155" s="91"/>
      <c r="AR155" s="91"/>
      <c r="AS155" s="91">
        <f>SUM(AN155:AR155)</f>
        <v>0</v>
      </c>
      <c r="AT155" s="91">
        <f t="shared" si="202"/>
        <v>276961</v>
      </c>
      <c r="AU155" s="91">
        <f t="shared" si="203"/>
        <v>0</v>
      </c>
      <c r="AV155" s="91">
        <f t="shared" si="232"/>
        <v>0</v>
      </c>
      <c r="AW155" s="91">
        <f t="shared" si="233"/>
        <v>0</v>
      </c>
      <c r="AX155" s="91">
        <f t="shared" si="234"/>
        <v>0</v>
      </c>
      <c r="AY155" s="91">
        <f>SUM(AT155:AX155)</f>
        <v>276961</v>
      </c>
    </row>
    <row r="156" spans="1:54" s="109" customFormat="1">
      <c r="A156" s="85" t="s">
        <v>181</v>
      </c>
      <c r="B156" s="85"/>
      <c r="C156" s="85"/>
      <c r="D156" s="85"/>
      <c r="E156" s="85"/>
      <c r="F156" s="135"/>
      <c r="G156" s="135"/>
      <c r="H156" s="135"/>
      <c r="I156" s="92"/>
      <c r="J156" s="91">
        <f>J157+J158</f>
        <v>70215</v>
      </c>
      <c r="K156" s="91">
        <f t="shared" ref="K156:AY156" si="247">K157+K158</f>
        <v>0</v>
      </c>
      <c r="L156" s="91">
        <f t="shared" si="247"/>
        <v>0</v>
      </c>
      <c r="M156" s="91">
        <f t="shared" si="247"/>
        <v>0</v>
      </c>
      <c r="N156" s="91">
        <f t="shared" si="247"/>
        <v>0</v>
      </c>
      <c r="O156" s="91">
        <f t="shared" si="247"/>
        <v>70215</v>
      </c>
      <c r="P156" s="91">
        <f t="shared" si="247"/>
        <v>0</v>
      </c>
      <c r="Q156" s="91">
        <f t="shared" si="247"/>
        <v>0</v>
      </c>
      <c r="R156" s="91">
        <f t="shared" si="247"/>
        <v>0</v>
      </c>
      <c r="S156" s="91">
        <f t="shared" si="247"/>
        <v>0</v>
      </c>
      <c r="T156" s="91">
        <f t="shared" si="247"/>
        <v>0</v>
      </c>
      <c r="U156" s="91">
        <f t="shared" si="247"/>
        <v>0</v>
      </c>
      <c r="V156" s="91">
        <f t="shared" si="247"/>
        <v>220293</v>
      </c>
      <c r="W156" s="91">
        <f t="shared" si="247"/>
        <v>0</v>
      </c>
      <c r="X156" s="91">
        <f t="shared" si="247"/>
        <v>0</v>
      </c>
      <c r="Y156" s="91">
        <f t="shared" si="247"/>
        <v>0</v>
      </c>
      <c r="Z156" s="91">
        <f t="shared" si="247"/>
        <v>0</v>
      </c>
      <c r="AA156" s="91">
        <f t="shared" si="247"/>
        <v>220293</v>
      </c>
      <c r="AB156" s="91">
        <f t="shared" si="247"/>
        <v>225508</v>
      </c>
      <c r="AC156" s="91">
        <f t="shared" si="247"/>
        <v>0</v>
      </c>
      <c r="AD156" s="91">
        <f t="shared" si="247"/>
        <v>0</v>
      </c>
      <c r="AE156" s="91">
        <f t="shared" si="247"/>
        <v>0</v>
      </c>
      <c r="AF156" s="91">
        <f t="shared" si="247"/>
        <v>0</v>
      </c>
      <c r="AG156" s="91">
        <f t="shared" si="247"/>
        <v>225508</v>
      </c>
      <c r="AH156" s="91">
        <f t="shared" si="247"/>
        <v>516016</v>
      </c>
      <c r="AI156" s="91">
        <f t="shared" si="247"/>
        <v>0</v>
      </c>
      <c r="AJ156" s="91">
        <f t="shared" si="247"/>
        <v>0</v>
      </c>
      <c r="AK156" s="91">
        <f t="shared" si="247"/>
        <v>0</v>
      </c>
      <c r="AL156" s="91">
        <f t="shared" si="247"/>
        <v>0</v>
      </c>
      <c r="AM156" s="91">
        <f t="shared" si="247"/>
        <v>516016</v>
      </c>
      <c r="AN156" s="91">
        <f t="shared" si="247"/>
        <v>0</v>
      </c>
      <c r="AO156" s="91">
        <f t="shared" si="247"/>
        <v>0</v>
      </c>
      <c r="AP156" s="91">
        <f t="shared" si="247"/>
        <v>0</v>
      </c>
      <c r="AQ156" s="91">
        <f t="shared" si="247"/>
        <v>0</v>
      </c>
      <c r="AR156" s="91">
        <f t="shared" si="247"/>
        <v>0</v>
      </c>
      <c r="AS156" s="91">
        <f t="shared" si="247"/>
        <v>0</v>
      </c>
      <c r="AT156" s="91">
        <f t="shared" si="247"/>
        <v>516016</v>
      </c>
      <c r="AU156" s="91">
        <f t="shared" si="247"/>
        <v>0</v>
      </c>
      <c r="AV156" s="91">
        <f t="shared" si="247"/>
        <v>0</v>
      </c>
      <c r="AW156" s="91">
        <f t="shared" si="247"/>
        <v>0</v>
      </c>
      <c r="AX156" s="91">
        <f t="shared" si="247"/>
        <v>0</v>
      </c>
      <c r="AY156" s="91">
        <f t="shared" si="247"/>
        <v>516016</v>
      </c>
    </row>
    <row r="157" spans="1:54" ht="117.75" customHeight="1">
      <c r="A157" s="85" t="s">
        <v>103</v>
      </c>
      <c r="B157" s="85" t="s">
        <v>104</v>
      </c>
      <c r="C157" s="85" t="s">
        <v>132</v>
      </c>
      <c r="D157" s="85" t="s">
        <v>71</v>
      </c>
      <c r="E157" s="85"/>
      <c r="F157" s="135">
        <v>4</v>
      </c>
      <c r="G157" s="135">
        <v>16</v>
      </c>
      <c r="H157" s="135" t="s">
        <v>919</v>
      </c>
      <c r="I157" s="85"/>
      <c r="J157" s="91">
        <v>70215</v>
      </c>
      <c r="K157" s="91">
        <v>0</v>
      </c>
      <c r="L157" s="91">
        <v>0</v>
      </c>
      <c r="M157" s="91">
        <v>0</v>
      </c>
      <c r="N157" s="91">
        <v>0</v>
      </c>
      <c r="O157" s="91">
        <f t="shared" ref="O157:O185" si="248">J157+K157+L157+M157+N157</f>
        <v>70215</v>
      </c>
      <c r="P157" s="91">
        <v>0</v>
      </c>
      <c r="Q157" s="91">
        <v>0</v>
      </c>
      <c r="R157" s="91">
        <v>0</v>
      </c>
      <c r="S157" s="91">
        <v>0</v>
      </c>
      <c r="T157" s="91">
        <v>0</v>
      </c>
      <c r="U157" s="91">
        <f>SUM(P157:T157)</f>
        <v>0</v>
      </c>
      <c r="V157" s="91">
        <v>210900</v>
      </c>
      <c r="W157" s="91">
        <v>0</v>
      </c>
      <c r="X157" s="91">
        <v>0</v>
      </c>
      <c r="Y157" s="91">
        <v>0</v>
      </c>
      <c r="Z157" s="91">
        <v>0</v>
      </c>
      <c r="AA157" s="91">
        <f>SUM(V157:Z157)</f>
        <v>210900</v>
      </c>
      <c r="AB157" s="91">
        <v>210900</v>
      </c>
      <c r="AC157" s="91">
        <v>0</v>
      </c>
      <c r="AD157" s="91">
        <v>0</v>
      </c>
      <c r="AE157" s="91">
        <v>0</v>
      </c>
      <c r="AF157" s="91">
        <v>0</v>
      </c>
      <c r="AG157" s="91">
        <f>SUM(AB157:AF157)</f>
        <v>210900</v>
      </c>
      <c r="AH157" s="91">
        <f>J157+P157+V157+AB157</f>
        <v>492015</v>
      </c>
      <c r="AI157" s="91">
        <f>K157+Q157+W157+AC157</f>
        <v>0</v>
      </c>
      <c r="AJ157" s="91">
        <f t="shared" ref="AJ157:AL158" si="249">L157+R157+X157+AD157</f>
        <v>0</v>
      </c>
      <c r="AK157" s="91">
        <f t="shared" si="249"/>
        <v>0</v>
      </c>
      <c r="AL157" s="91">
        <f t="shared" si="249"/>
        <v>0</v>
      </c>
      <c r="AM157" s="91">
        <f>SUM(AH157:AL157)</f>
        <v>492015</v>
      </c>
      <c r="AN157" s="91"/>
      <c r="AO157" s="91"/>
      <c r="AP157" s="91"/>
      <c r="AQ157" s="91"/>
      <c r="AR157" s="91"/>
      <c r="AS157" s="91">
        <f>SUM(AN157:AR157)</f>
        <v>0</v>
      </c>
      <c r="AT157" s="91">
        <f>AN157+AH157</f>
        <v>492015</v>
      </c>
      <c r="AU157" s="91">
        <f>AO157+AI157</f>
        <v>0</v>
      </c>
      <c r="AV157" s="91">
        <f t="shared" ref="AV157:AX158" si="250">AP157+AJ157</f>
        <v>0</v>
      </c>
      <c r="AW157" s="91">
        <f t="shared" si="250"/>
        <v>0</v>
      </c>
      <c r="AX157" s="91">
        <f t="shared" si="250"/>
        <v>0</v>
      </c>
      <c r="AY157" s="91">
        <f>SUM(AT157:AX157)</f>
        <v>492015</v>
      </c>
    </row>
    <row r="158" spans="1:54" ht="157.5" customHeight="1">
      <c r="A158" s="85" t="s">
        <v>612</v>
      </c>
      <c r="B158" s="85" t="s">
        <v>394</v>
      </c>
      <c r="C158" s="85" t="s">
        <v>396</v>
      </c>
      <c r="D158" s="85" t="s">
        <v>71</v>
      </c>
      <c r="E158" s="85"/>
      <c r="F158" s="135">
        <v>4</v>
      </c>
      <c r="G158" s="135">
        <v>16</v>
      </c>
      <c r="H158" s="135" t="s">
        <v>199</v>
      </c>
      <c r="I158" s="85"/>
      <c r="J158" s="91">
        <v>0</v>
      </c>
      <c r="K158" s="91">
        <v>0</v>
      </c>
      <c r="L158" s="91">
        <v>0</v>
      </c>
      <c r="M158" s="91">
        <v>0</v>
      </c>
      <c r="N158" s="91">
        <v>0</v>
      </c>
      <c r="O158" s="91">
        <f t="shared" si="248"/>
        <v>0</v>
      </c>
      <c r="P158" s="91">
        <v>0</v>
      </c>
      <c r="Q158" s="91">
        <v>0</v>
      </c>
      <c r="R158" s="91">
        <v>0</v>
      </c>
      <c r="S158" s="91">
        <v>0</v>
      </c>
      <c r="T158" s="91">
        <v>0</v>
      </c>
      <c r="U158" s="91">
        <f>SUM(P158:T158)</f>
        <v>0</v>
      </c>
      <c r="V158" s="91">
        <v>9393</v>
      </c>
      <c r="W158" s="91">
        <v>0</v>
      </c>
      <c r="X158" s="91">
        <v>0</v>
      </c>
      <c r="Y158" s="91">
        <v>0</v>
      </c>
      <c r="Z158" s="91">
        <v>0</v>
      </c>
      <c r="AA158" s="91">
        <f>SUM(V158:Z158)</f>
        <v>9393</v>
      </c>
      <c r="AB158" s="91">
        <v>14608</v>
      </c>
      <c r="AC158" s="91">
        <v>0</v>
      </c>
      <c r="AD158" s="91">
        <v>0</v>
      </c>
      <c r="AE158" s="91">
        <v>0</v>
      </c>
      <c r="AF158" s="91">
        <v>0</v>
      </c>
      <c r="AG158" s="91">
        <f>SUM(AB158:AF158)</f>
        <v>14608</v>
      </c>
      <c r="AH158" s="91">
        <f>J158+P158+V158+AB158</f>
        <v>24001</v>
      </c>
      <c r="AI158" s="91">
        <f>K158+Q158+W158+AC158</f>
        <v>0</v>
      </c>
      <c r="AJ158" s="91">
        <f t="shared" si="249"/>
        <v>0</v>
      </c>
      <c r="AK158" s="91">
        <f t="shared" si="249"/>
        <v>0</v>
      </c>
      <c r="AL158" s="91">
        <f t="shared" si="249"/>
        <v>0</v>
      </c>
      <c r="AM158" s="91">
        <f>SUM(AH158:AL158)</f>
        <v>24001</v>
      </c>
      <c r="AN158" s="91"/>
      <c r="AO158" s="91"/>
      <c r="AP158" s="91"/>
      <c r="AQ158" s="91"/>
      <c r="AR158" s="91"/>
      <c r="AS158" s="91">
        <f>SUM(AN158:AR158)</f>
        <v>0</v>
      </c>
      <c r="AT158" s="91">
        <f>AN158+AH158</f>
        <v>24001</v>
      </c>
      <c r="AU158" s="91">
        <f>AO158+AI158</f>
        <v>0</v>
      </c>
      <c r="AV158" s="91">
        <f t="shared" si="250"/>
        <v>0</v>
      </c>
      <c r="AW158" s="91">
        <f t="shared" si="250"/>
        <v>0</v>
      </c>
      <c r="AX158" s="91">
        <f t="shared" si="250"/>
        <v>0</v>
      </c>
      <c r="AY158" s="91">
        <f>SUM(AT158:AX158)</f>
        <v>24001</v>
      </c>
    </row>
    <row r="159" spans="1:54" s="109" customFormat="1">
      <c r="A159" s="85" t="s">
        <v>175</v>
      </c>
      <c r="B159" s="85"/>
      <c r="C159" s="85"/>
      <c r="D159" s="85"/>
      <c r="E159" s="85"/>
      <c r="F159" s="135"/>
      <c r="G159" s="135"/>
      <c r="H159" s="135"/>
      <c r="I159" s="85"/>
      <c r="J159" s="91">
        <f>J160+J161</f>
        <v>2535000</v>
      </c>
      <c r="K159" s="91">
        <f t="shared" ref="K159:AY159" si="251">K160+K161</f>
        <v>0</v>
      </c>
      <c r="L159" s="91">
        <f t="shared" si="251"/>
        <v>0</v>
      </c>
      <c r="M159" s="91">
        <f t="shared" si="251"/>
        <v>0</v>
      </c>
      <c r="N159" s="91">
        <f t="shared" si="251"/>
        <v>0</v>
      </c>
      <c r="O159" s="91">
        <f t="shared" si="251"/>
        <v>2535000</v>
      </c>
      <c r="P159" s="91">
        <f t="shared" si="251"/>
        <v>5135000</v>
      </c>
      <c r="Q159" s="91">
        <f t="shared" si="251"/>
        <v>0</v>
      </c>
      <c r="R159" s="91">
        <f t="shared" si="251"/>
        <v>0</v>
      </c>
      <c r="S159" s="91">
        <f t="shared" si="251"/>
        <v>0</v>
      </c>
      <c r="T159" s="91">
        <f t="shared" si="251"/>
        <v>0</v>
      </c>
      <c r="U159" s="91">
        <f t="shared" si="251"/>
        <v>5135000</v>
      </c>
      <c r="V159" s="91">
        <f t="shared" si="251"/>
        <v>3149000</v>
      </c>
      <c r="W159" s="91">
        <f t="shared" si="251"/>
        <v>0</v>
      </c>
      <c r="X159" s="91">
        <f t="shared" si="251"/>
        <v>0</v>
      </c>
      <c r="Y159" s="91">
        <f t="shared" si="251"/>
        <v>0</v>
      </c>
      <c r="Z159" s="91">
        <f t="shared" si="251"/>
        <v>0</v>
      </c>
      <c r="AA159" s="91">
        <f t="shared" si="251"/>
        <v>3149000</v>
      </c>
      <c r="AB159" s="91">
        <f t="shared" si="251"/>
        <v>4902000</v>
      </c>
      <c r="AC159" s="91">
        <f t="shared" si="251"/>
        <v>0</v>
      </c>
      <c r="AD159" s="91">
        <f t="shared" si="251"/>
        <v>0</v>
      </c>
      <c r="AE159" s="91">
        <f t="shared" si="251"/>
        <v>0</v>
      </c>
      <c r="AF159" s="91">
        <f t="shared" si="251"/>
        <v>0</v>
      </c>
      <c r="AG159" s="91">
        <f t="shared" si="251"/>
        <v>4902000</v>
      </c>
      <c r="AH159" s="91">
        <f t="shared" si="251"/>
        <v>15721000</v>
      </c>
      <c r="AI159" s="91">
        <f t="shared" si="251"/>
        <v>0</v>
      </c>
      <c r="AJ159" s="91">
        <f t="shared" si="251"/>
        <v>0</v>
      </c>
      <c r="AK159" s="91">
        <f t="shared" si="251"/>
        <v>0</v>
      </c>
      <c r="AL159" s="91">
        <f t="shared" si="251"/>
        <v>0</v>
      </c>
      <c r="AM159" s="91">
        <f t="shared" si="251"/>
        <v>15721000</v>
      </c>
      <c r="AN159" s="91">
        <f t="shared" si="251"/>
        <v>0</v>
      </c>
      <c r="AO159" s="91">
        <f t="shared" si="251"/>
        <v>0</v>
      </c>
      <c r="AP159" s="91">
        <f t="shared" si="251"/>
        <v>0</v>
      </c>
      <c r="AQ159" s="91">
        <f t="shared" si="251"/>
        <v>0</v>
      </c>
      <c r="AR159" s="91">
        <f t="shared" si="251"/>
        <v>0</v>
      </c>
      <c r="AS159" s="91">
        <f t="shared" si="251"/>
        <v>0</v>
      </c>
      <c r="AT159" s="91">
        <f t="shared" si="251"/>
        <v>15721000</v>
      </c>
      <c r="AU159" s="91">
        <f t="shared" si="251"/>
        <v>0</v>
      </c>
      <c r="AV159" s="91">
        <f t="shared" si="251"/>
        <v>0</v>
      </c>
      <c r="AW159" s="91">
        <f t="shared" si="251"/>
        <v>0</v>
      </c>
      <c r="AX159" s="91">
        <f t="shared" si="251"/>
        <v>0</v>
      </c>
      <c r="AY159" s="91">
        <f t="shared" si="251"/>
        <v>15721000</v>
      </c>
    </row>
    <row r="160" spans="1:54" ht="229.5">
      <c r="A160" s="85" t="s">
        <v>176</v>
      </c>
      <c r="B160" s="85" t="s">
        <v>173</v>
      </c>
      <c r="C160" s="85" t="s">
        <v>178</v>
      </c>
      <c r="D160" s="85" t="s">
        <v>71</v>
      </c>
      <c r="E160" s="85"/>
      <c r="F160" s="135">
        <v>4</v>
      </c>
      <c r="G160" s="135">
        <v>7</v>
      </c>
      <c r="H160" s="135" t="s">
        <v>174</v>
      </c>
      <c r="I160" s="85"/>
      <c r="J160" s="91">
        <v>1535000</v>
      </c>
      <c r="K160" s="91">
        <v>0</v>
      </c>
      <c r="L160" s="91">
        <v>0</v>
      </c>
      <c r="M160" s="91">
        <v>0</v>
      </c>
      <c r="N160" s="91">
        <v>0</v>
      </c>
      <c r="O160" s="91">
        <f>SUM(J160:N160)</f>
        <v>1535000</v>
      </c>
      <c r="P160" s="91">
        <v>2135000</v>
      </c>
      <c r="Q160" s="91">
        <v>0</v>
      </c>
      <c r="R160" s="91">
        <v>0</v>
      </c>
      <c r="S160" s="91">
        <v>0</v>
      </c>
      <c r="T160" s="91">
        <v>0</v>
      </c>
      <c r="U160" s="91">
        <f>SUM(P160:T160)</f>
        <v>2135000</v>
      </c>
      <c r="V160" s="91">
        <v>3149000</v>
      </c>
      <c r="W160" s="91">
        <v>0</v>
      </c>
      <c r="X160" s="91">
        <v>0</v>
      </c>
      <c r="Y160" s="91">
        <v>0</v>
      </c>
      <c r="Z160" s="91">
        <v>0</v>
      </c>
      <c r="AA160" s="91">
        <f>SUM(V160:Z160)</f>
        <v>3149000</v>
      </c>
      <c r="AB160" s="91">
        <v>4902000</v>
      </c>
      <c r="AC160" s="91">
        <v>0</v>
      </c>
      <c r="AD160" s="91">
        <v>0</v>
      </c>
      <c r="AE160" s="91">
        <v>0</v>
      </c>
      <c r="AF160" s="91">
        <v>0</v>
      </c>
      <c r="AG160" s="91">
        <f>SUM(AB160:AF160)</f>
        <v>4902000</v>
      </c>
      <c r="AH160" s="91">
        <f>SUM(J160,P160,V160,AB160)</f>
        <v>11721000</v>
      </c>
      <c r="AI160" s="91">
        <f>SUM(K160,Q160,W160,AC160)</f>
        <v>0</v>
      </c>
      <c r="AJ160" s="91">
        <f t="shared" ref="AJ160:AL160" si="252">SUM(L160,R160,X160,AD160)</f>
        <v>0</v>
      </c>
      <c r="AK160" s="91">
        <f t="shared" si="252"/>
        <v>0</v>
      </c>
      <c r="AL160" s="91">
        <f t="shared" si="252"/>
        <v>0</v>
      </c>
      <c r="AM160" s="91">
        <f>SUM(AH160:AL160)</f>
        <v>11721000</v>
      </c>
      <c r="AN160" s="91">
        <v>0</v>
      </c>
      <c r="AO160" s="91">
        <v>0</v>
      </c>
      <c r="AP160" s="91">
        <v>0</v>
      </c>
      <c r="AQ160" s="91">
        <v>0</v>
      </c>
      <c r="AR160" s="91">
        <v>0</v>
      </c>
      <c r="AS160" s="91">
        <f>SUM(AN160:AR160)</f>
        <v>0</v>
      </c>
      <c r="AT160" s="91">
        <f>AH160+AN160</f>
        <v>11721000</v>
      </c>
      <c r="AU160" s="91">
        <f>AI160+AO160</f>
        <v>0</v>
      </c>
      <c r="AV160" s="91">
        <f t="shared" ref="AV160:AX161" si="253">AJ160+AP160</f>
        <v>0</v>
      </c>
      <c r="AW160" s="91">
        <f t="shared" si="253"/>
        <v>0</v>
      </c>
      <c r="AX160" s="91">
        <f t="shared" si="253"/>
        <v>0</v>
      </c>
      <c r="AY160" s="91">
        <f>SUM(AT160:AX160)</f>
        <v>11721000</v>
      </c>
      <c r="BB160" s="25">
        <v>10000</v>
      </c>
    </row>
    <row r="161" spans="1:51" ht="204">
      <c r="A161" s="85" t="s">
        <v>177</v>
      </c>
      <c r="B161" s="85" t="s">
        <v>173</v>
      </c>
      <c r="C161" s="85" t="s">
        <v>179</v>
      </c>
      <c r="D161" s="85" t="s">
        <v>82</v>
      </c>
      <c r="E161" s="85" t="s">
        <v>653</v>
      </c>
      <c r="F161" s="135">
        <v>4</v>
      </c>
      <c r="G161" s="135">
        <v>7</v>
      </c>
      <c r="H161" s="135" t="s">
        <v>174</v>
      </c>
      <c r="I161" s="85"/>
      <c r="J161" s="91">
        <v>1000000</v>
      </c>
      <c r="K161" s="91">
        <v>0</v>
      </c>
      <c r="L161" s="91">
        <v>0</v>
      </c>
      <c r="M161" s="91">
        <v>0</v>
      </c>
      <c r="N161" s="91">
        <v>0</v>
      </c>
      <c r="O161" s="91">
        <f>SUM(J161:N161)</f>
        <v>1000000</v>
      </c>
      <c r="P161" s="91">
        <v>3000000</v>
      </c>
      <c r="Q161" s="91">
        <v>0</v>
      </c>
      <c r="R161" s="91">
        <v>0</v>
      </c>
      <c r="S161" s="91">
        <v>0</v>
      </c>
      <c r="T161" s="91">
        <v>0</v>
      </c>
      <c r="U161" s="91">
        <f>SUM(P161:T161)</f>
        <v>3000000</v>
      </c>
      <c r="V161" s="91">
        <v>0</v>
      </c>
      <c r="W161" s="91">
        <v>0</v>
      </c>
      <c r="X161" s="91">
        <v>0</v>
      </c>
      <c r="Y161" s="91">
        <v>0</v>
      </c>
      <c r="Z161" s="91">
        <v>0</v>
      </c>
      <c r="AA161" s="91">
        <f>SUM(V161:Z161)</f>
        <v>0</v>
      </c>
      <c r="AB161" s="91">
        <v>0</v>
      </c>
      <c r="AC161" s="91">
        <v>0</v>
      </c>
      <c r="AD161" s="91">
        <v>0</v>
      </c>
      <c r="AE161" s="91">
        <v>0</v>
      </c>
      <c r="AF161" s="91">
        <v>0</v>
      </c>
      <c r="AG161" s="91">
        <f>SUM(AB161:AF161)</f>
        <v>0</v>
      </c>
      <c r="AH161" s="91">
        <f>SUM(J161,P161,V161,AB161)</f>
        <v>4000000</v>
      </c>
      <c r="AI161" s="91">
        <f>SUM(K161,Q161,W161,AC161)</f>
        <v>0</v>
      </c>
      <c r="AJ161" s="91">
        <f t="shared" ref="AJ161" si="254">SUM(L161,R161,X161,AD161)</f>
        <v>0</v>
      </c>
      <c r="AK161" s="91">
        <f t="shared" ref="AK161" si="255">SUM(M161,S161,Y161,AE161)</f>
        <v>0</v>
      </c>
      <c r="AL161" s="91">
        <f t="shared" ref="AL161" si="256">SUM(N161,T161,Z161,AF161)</f>
        <v>0</v>
      </c>
      <c r="AM161" s="91">
        <f>SUM(AH161:AL161)</f>
        <v>4000000</v>
      </c>
      <c r="AN161" s="91"/>
      <c r="AO161" s="91"/>
      <c r="AP161" s="91"/>
      <c r="AQ161" s="91"/>
      <c r="AR161" s="91"/>
      <c r="AS161" s="91">
        <f>SUM(AN161:AR161)</f>
        <v>0</v>
      </c>
      <c r="AT161" s="91">
        <f>AH161+AN161</f>
        <v>4000000</v>
      </c>
      <c r="AU161" s="91">
        <f>AI161+AO161</f>
        <v>0</v>
      </c>
      <c r="AV161" s="91">
        <f t="shared" si="253"/>
        <v>0</v>
      </c>
      <c r="AW161" s="91">
        <f t="shared" si="253"/>
        <v>0</v>
      </c>
      <c r="AX161" s="91">
        <f t="shared" si="253"/>
        <v>0</v>
      </c>
      <c r="AY161" s="91">
        <f>SUM(AT161:AX161)</f>
        <v>4000000</v>
      </c>
    </row>
    <row r="162" spans="1:51" s="109" customFormat="1">
      <c r="A162" s="85" t="s">
        <v>661</v>
      </c>
      <c r="B162" s="85"/>
      <c r="C162" s="85"/>
      <c r="D162" s="85"/>
      <c r="E162" s="85"/>
      <c r="F162" s="135"/>
      <c r="G162" s="135"/>
      <c r="H162" s="135"/>
      <c r="I162" s="85"/>
      <c r="J162" s="91">
        <f>J163+J164+J165+J166+J167+J168+J169+J170+J171+J172+J173+J174+J175+J176+J177+J178+J179+J180+J181+J182+J183+J184</f>
        <v>1621563</v>
      </c>
      <c r="K162" s="91">
        <f t="shared" ref="K162:AY162" si="257">K163+K164+K165+K166+K167+K168+K169+K170+K171+K172+K173+K174+K175+K176+K177+K178+K179+K180+K181+K182+K183+K184</f>
        <v>0</v>
      </c>
      <c r="L162" s="91">
        <f t="shared" si="257"/>
        <v>0</v>
      </c>
      <c r="M162" s="91">
        <f t="shared" si="257"/>
        <v>0</v>
      </c>
      <c r="N162" s="91">
        <f t="shared" si="257"/>
        <v>16500</v>
      </c>
      <c r="O162" s="91">
        <f t="shared" si="257"/>
        <v>1638063</v>
      </c>
      <c r="P162" s="91">
        <f t="shared" si="257"/>
        <v>765659</v>
      </c>
      <c r="Q162" s="91">
        <f t="shared" si="257"/>
        <v>0</v>
      </c>
      <c r="R162" s="91">
        <f t="shared" si="257"/>
        <v>0</v>
      </c>
      <c r="S162" s="91">
        <f t="shared" si="257"/>
        <v>0</v>
      </c>
      <c r="T162" s="91">
        <f t="shared" si="257"/>
        <v>173800</v>
      </c>
      <c r="U162" s="91">
        <f t="shared" si="257"/>
        <v>939459</v>
      </c>
      <c r="V162" s="91">
        <f t="shared" si="257"/>
        <v>98977</v>
      </c>
      <c r="W162" s="91">
        <f t="shared" si="257"/>
        <v>0</v>
      </c>
      <c r="X162" s="91">
        <f t="shared" si="257"/>
        <v>0</v>
      </c>
      <c r="Y162" s="91">
        <f t="shared" si="257"/>
        <v>0</v>
      </c>
      <c r="Z162" s="91">
        <f t="shared" si="257"/>
        <v>2200</v>
      </c>
      <c r="AA162" s="91">
        <f t="shared" si="257"/>
        <v>101177</v>
      </c>
      <c r="AB162" s="91">
        <f t="shared" si="257"/>
        <v>63500</v>
      </c>
      <c r="AC162" s="91">
        <f t="shared" si="257"/>
        <v>0</v>
      </c>
      <c r="AD162" s="91">
        <f t="shared" si="257"/>
        <v>0</v>
      </c>
      <c r="AE162" s="91">
        <f t="shared" si="257"/>
        <v>0</v>
      </c>
      <c r="AF162" s="91">
        <f t="shared" si="257"/>
        <v>0</v>
      </c>
      <c r="AG162" s="91">
        <f t="shared" si="257"/>
        <v>63500</v>
      </c>
      <c r="AH162" s="91">
        <f t="shared" si="257"/>
        <v>2549699</v>
      </c>
      <c r="AI162" s="91">
        <f t="shared" si="257"/>
        <v>0</v>
      </c>
      <c r="AJ162" s="91">
        <f t="shared" si="257"/>
        <v>0</v>
      </c>
      <c r="AK162" s="91">
        <f t="shared" si="257"/>
        <v>0</v>
      </c>
      <c r="AL162" s="91">
        <f t="shared" si="257"/>
        <v>192500</v>
      </c>
      <c r="AM162" s="91">
        <f t="shared" si="257"/>
        <v>2742199</v>
      </c>
      <c r="AN162" s="91">
        <f t="shared" si="257"/>
        <v>0</v>
      </c>
      <c r="AO162" s="91">
        <f t="shared" si="257"/>
        <v>0</v>
      </c>
      <c r="AP162" s="91">
        <f t="shared" si="257"/>
        <v>0</v>
      </c>
      <c r="AQ162" s="91">
        <f t="shared" si="257"/>
        <v>0</v>
      </c>
      <c r="AR162" s="91">
        <f t="shared" si="257"/>
        <v>0</v>
      </c>
      <c r="AS162" s="91">
        <f t="shared" si="257"/>
        <v>0</v>
      </c>
      <c r="AT162" s="91">
        <f t="shared" si="257"/>
        <v>2549699</v>
      </c>
      <c r="AU162" s="91">
        <f t="shared" si="257"/>
        <v>0</v>
      </c>
      <c r="AV162" s="91">
        <f t="shared" si="257"/>
        <v>0</v>
      </c>
      <c r="AW162" s="91">
        <f t="shared" si="257"/>
        <v>0</v>
      </c>
      <c r="AX162" s="91">
        <f t="shared" si="257"/>
        <v>192500</v>
      </c>
      <c r="AY162" s="91">
        <f t="shared" si="257"/>
        <v>2742199</v>
      </c>
    </row>
    <row r="163" spans="1:51" ht="215.25" customHeight="1">
      <c r="A163" s="85" t="s">
        <v>866</v>
      </c>
      <c r="B163" s="85" t="s">
        <v>131</v>
      </c>
      <c r="C163" s="85" t="s">
        <v>617</v>
      </c>
      <c r="D163" s="85" t="s">
        <v>71</v>
      </c>
      <c r="E163" s="85"/>
      <c r="F163" s="135">
        <v>4</v>
      </c>
      <c r="G163" s="135" t="s">
        <v>160</v>
      </c>
      <c r="H163" s="135" t="s">
        <v>105</v>
      </c>
      <c r="I163" s="85"/>
      <c r="J163" s="91">
        <v>25000</v>
      </c>
      <c r="K163" s="91">
        <v>0</v>
      </c>
      <c r="L163" s="91">
        <v>0</v>
      </c>
      <c r="M163" s="91">
        <v>0</v>
      </c>
      <c r="N163" s="91">
        <v>0</v>
      </c>
      <c r="O163" s="91">
        <f t="shared" si="248"/>
        <v>25000</v>
      </c>
      <c r="P163" s="91">
        <v>0</v>
      </c>
      <c r="Q163" s="91">
        <v>0</v>
      </c>
      <c r="R163" s="91">
        <v>0</v>
      </c>
      <c r="S163" s="91">
        <v>0</v>
      </c>
      <c r="T163" s="91">
        <v>0</v>
      </c>
      <c r="U163" s="91">
        <f>SUM(P163:T163)</f>
        <v>0</v>
      </c>
      <c r="V163" s="91">
        <v>0</v>
      </c>
      <c r="W163" s="91">
        <v>0</v>
      </c>
      <c r="X163" s="91">
        <v>0</v>
      </c>
      <c r="Y163" s="91">
        <v>0</v>
      </c>
      <c r="Z163" s="91">
        <v>0</v>
      </c>
      <c r="AA163" s="91">
        <f>SUM(V163:Z163)</f>
        <v>0</v>
      </c>
      <c r="AB163" s="91">
        <v>0</v>
      </c>
      <c r="AC163" s="91">
        <v>0</v>
      </c>
      <c r="AD163" s="91">
        <v>0</v>
      </c>
      <c r="AE163" s="91">
        <v>0</v>
      </c>
      <c r="AF163" s="91">
        <v>0</v>
      </c>
      <c r="AG163" s="91">
        <f>SUM(AB163:AF163)</f>
        <v>0</v>
      </c>
      <c r="AH163" s="91">
        <f>SUM(J163,P163,V163,AB163)</f>
        <v>25000</v>
      </c>
      <c r="AI163" s="91">
        <f t="shared" ref="AI163:AL163" si="258">SUM(K163,Q163,W163,AC163)</f>
        <v>0</v>
      </c>
      <c r="AJ163" s="91">
        <f t="shared" si="258"/>
        <v>0</v>
      </c>
      <c r="AK163" s="91">
        <f t="shared" si="258"/>
        <v>0</v>
      </c>
      <c r="AL163" s="91">
        <f t="shared" si="258"/>
        <v>0</v>
      </c>
      <c r="AM163" s="91">
        <f>SUM(AH163:AL163)</f>
        <v>25000</v>
      </c>
      <c r="AN163" s="91"/>
      <c r="AO163" s="91"/>
      <c r="AP163" s="91"/>
      <c r="AQ163" s="91"/>
      <c r="AR163" s="91"/>
      <c r="AS163" s="91"/>
      <c r="AT163" s="91">
        <f t="shared" ref="AT163:AT184" si="259">AH163+AN163</f>
        <v>25000</v>
      </c>
      <c r="AU163" s="91">
        <f t="shared" ref="AU163:AX163" si="260">AI163+AO163</f>
        <v>0</v>
      </c>
      <c r="AV163" s="91">
        <f t="shared" si="260"/>
        <v>0</v>
      </c>
      <c r="AW163" s="91">
        <f t="shared" si="260"/>
        <v>0</v>
      </c>
      <c r="AX163" s="91">
        <f t="shared" si="260"/>
        <v>0</v>
      </c>
      <c r="AY163" s="91">
        <f t="shared" ref="AY163:AY184" si="261">SUM(AT163:AX163)</f>
        <v>25000</v>
      </c>
    </row>
    <row r="164" spans="1:51" ht="77.25" customHeight="1">
      <c r="A164" s="85" t="s">
        <v>867</v>
      </c>
      <c r="B164" s="85" t="s">
        <v>142</v>
      </c>
      <c r="C164" s="85" t="s">
        <v>618</v>
      </c>
      <c r="D164" s="85" t="s">
        <v>82</v>
      </c>
      <c r="E164" s="85" t="s">
        <v>619</v>
      </c>
      <c r="F164" s="135">
        <v>4</v>
      </c>
      <c r="G164" s="135" t="s">
        <v>160</v>
      </c>
      <c r="H164" s="135" t="s">
        <v>105</v>
      </c>
      <c r="I164" s="85"/>
      <c r="J164" s="91">
        <v>0</v>
      </c>
      <c r="K164" s="91">
        <v>0</v>
      </c>
      <c r="L164" s="91">
        <v>0</v>
      </c>
      <c r="M164" s="91">
        <v>0</v>
      </c>
      <c r="N164" s="91">
        <v>0</v>
      </c>
      <c r="O164" s="91">
        <f t="shared" si="248"/>
        <v>0</v>
      </c>
      <c r="P164" s="91">
        <v>0</v>
      </c>
      <c r="Q164" s="91">
        <v>0</v>
      </c>
      <c r="R164" s="91">
        <v>0</v>
      </c>
      <c r="S164" s="91">
        <v>0</v>
      </c>
      <c r="T164" s="91">
        <v>0</v>
      </c>
      <c r="U164" s="91">
        <f t="shared" ref="U164:U184" si="262">SUM(P164:T164)</f>
        <v>0</v>
      </c>
      <c r="V164" s="91">
        <v>13500</v>
      </c>
      <c r="W164" s="91">
        <v>0</v>
      </c>
      <c r="X164" s="91">
        <v>0</v>
      </c>
      <c r="Y164" s="91">
        <v>0</v>
      </c>
      <c r="Z164" s="91">
        <v>0</v>
      </c>
      <c r="AA164" s="91">
        <f>SUM(V164:Z164)</f>
        <v>13500</v>
      </c>
      <c r="AB164" s="91">
        <v>13500</v>
      </c>
      <c r="AC164" s="91">
        <v>0</v>
      </c>
      <c r="AD164" s="91">
        <v>0</v>
      </c>
      <c r="AE164" s="91">
        <v>0</v>
      </c>
      <c r="AF164" s="91">
        <v>0</v>
      </c>
      <c r="AG164" s="91">
        <f t="shared" ref="AG164:AG184" si="263">SUM(AB164:AF164)</f>
        <v>13500</v>
      </c>
      <c r="AH164" s="91">
        <f>SUM(J164,P164,V164,AB164)</f>
        <v>27000</v>
      </c>
      <c r="AI164" s="91">
        <f t="shared" ref="AI164" si="264">SUM(K164,Q164,W164,AC164)</f>
        <v>0</v>
      </c>
      <c r="AJ164" s="91">
        <f t="shared" ref="AJ164" si="265">SUM(L164,R164,X164,AD164)</f>
        <v>0</v>
      </c>
      <c r="AK164" s="91">
        <f t="shared" ref="AK164" si="266">SUM(M164,S164,Y164,AE164)</f>
        <v>0</v>
      </c>
      <c r="AL164" s="91">
        <f t="shared" ref="AL164" si="267">SUM(N164,T164,Z164,AF164)</f>
        <v>0</v>
      </c>
      <c r="AM164" s="91">
        <f>SUM(AH164:AL164)</f>
        <v>27000</v>
      </c>
      <c r="AN164" s="91"/>
      <c r="AO164" s="91"/>
      <c r="AP164" s="91"/>
      <c r="AQ164" s="91"/>
      <c r="AR164" s="91"/>
      <c r="AS164" s="91"/>
      <c r="AT164" s="91">
        <f t="shared" si="259"/>
        <v>27000</v>
      </c>
      <c r="AU164" s="91">
        <f t="shared" ref="AU164" si="268">AI164+AO164</f>
        <v>0</v>
      </c>
      <c r="AV164" s="91">
        <f t="shared" ref="AV164" si="269">AJ164+AP164</f>
        <v>0</v>
      </c>
      <c r="AW164" s="91">
        <f t="shared" ref="AW164" si="270">AK164+AQ164</f>
        <v>0</v>
      </c>
      <c r="AX164" s="91">
        <f t="shared" ref="AX164" si="271">AL164+AR164</f>
        <v>0</v>
      </c>
      <c r="AY164" s="91">
        <f t="shared" si="261"/>
        <v>27000</v>
      </c>
    </row>
    <row r="165" spans="1:51" ht="315" customHeight="1">
      <c r="A165" s="85" t="s">
        <v>868</v>
      </c>
      <c r="B165" s="85" t="s">
        <v>620</v>
      </c>
      <c r="C165" s="85" t="s">
        <v>621</v>
      </c>
      <c r="D165" s="85" t="s">
        <v>111</v>
      </c>
      <c r="E165" s="85" t="s">
        <v>654</v>
      </c>
      <c r="F165" s="135">
        <v>4</v>
      </c>
      <c r="G165" s="135" t="s">
        <v>146</v>
      </c>
      <c r="H165" s="135" t="s">
        <v>105</v>
      </c>
      <c r="I165" s="85"/>
      <c r="J165" s="91">
        <v>95590</v>
      </c>
      <c r="K165" s="91">
        <v>0</v>
      </c>
      <c r="L165" s="91">
        <v>0</v>
      </c>
      <c r="M165" s="91">
        <v>0</v>
      </c>
      <c r="N165" s="91">
        <v>0</v>
      </c>
      <c r="O165" s="91">
        <f t="shared" si="248"/>
        <v>95590</v>
      </c>
      <c r="P165" s="91">
        <v>116230</v>
      </c>
      <c r="Q165" s="91">
        <v>0</v>
      </c>
      <c r="R165" s="91">
        <v>0</v>
      </c>
      <c r="S165" s="91">
        <v>0</v>
      </c>
      <c r="T165" s="91">
        <v>0</v>
      </c>
      <c r="U165" s="91">
        <f t="shared" si="262"/>
        <v>116230</v>
      </c>
      <c r="V165" s="91">
        <v>0</v>
      </c>
      <c r="W165" s="91">
        <v>0</v>
      </c>
      <c r="X165" s="91">
        <v>0</v>
      </c>
      <c r="Y165" s="91">
        <v>0</v>
      </c>
      <c r="Z165" s="91">
        <v>0</v>
      </c>
      <c r="AA165" s="91">
        <f t="shared" ref="AA165:AA184" si="272">SUM(V165:Z165)</f>
        <v>0</v>
      </c>
      <c r="AB165" s="91">
        <v>0</v>
      </c>
      <c r="AC165" s="91">
        <v>0</v>
      </c>
      <c r="AD165" s="91">
        <v>0</v>
      </c>
      <c r="AE165" s="91">
        <v>0</v>
      </c>
      <c r="AF165" s="91">
        <v>0</v>
      </c>
      <c r="AG165" s="91">
        <f t="shared" si="263"/>
        <v>0</v>
      </c>
      <c r="AH165" s="91">
        <f>SUM(J165,P165,V165,AB165)</f>
        <v>211820</v>
      </c>
      <c r="AI165" s="91">
        <f t="shared" ref="AI165:AI167" si="273">SUM(K165,Q165,W165,AC165)</f>
        <v>0</v>
      </c>
      <c r="AJ165" s="91">
        <f t="shared" ref="AJ165:AJ167" si="274">SUM(L165,R165,X165,AD165)</f>
        <v>0</v>
      </c>
      <c r="AK165" s="91">
        <f t="shared" ref="AK165:AK167" si="275">SUM(M165,S165,Y165,AE165)</f>
        <v>0</v>
      </c>
      <c r="AL165" s="91">
        <f t="shared" ref="AL165:AL167" si="276">SUM(N165,T165,Z165,AF165)</f>
        <v>0</v>
      </c>
      <c r="AM165" s="91">
        <f>SUM(AH165:AL165)</f>
        <v>211820</v>
      </c>
      <c r="AN165" s="91"/>
      <c r="AO165" s="91"/>
      <c r="AP165" s="91"/>
      <c r="AQ165" s="91"/>
      <c r="AR165" s="91"/>
      <c r="AS165" s="91"/>
      <c r="AT165" s="91">
        <f t="shared" si="259"/>
        <v>211820</v>
      </c>
      <c r="AU165" s="91">
        <f t="shared" ref="AU165" si="277">AI165+AO165</f>
        <v>0</v>
      </c>
      <c r="AV165" s="91">
        <f t="shared" ref="AV165" si="278">AJ165+AP165</f>
        <v>0</v>
      </c>
      <c r="AW165" s="91">
        <f t="shared" ref="AW165" si="279">AK165+AQ165</f>
        <v>0</v>
      </c>
      <c r="AX165" s="91">
        <f t="shared" ref="AX165" si="280">AL165+AR165</f>
        <v>0</v>
      </c>
      <c r="AY165" s="91">
        <f t="shared" si="261"/>
        <v>211820</v>
      </c>
    </row>
    <row r="166" spans="1:51" ht="126" customHeight="1">
      <c r="A166" s="85" t="s">
        <v>869</v>
      </c>
      <c r="B166" s="85" t="s">
        <v>622</v>
      </c>
      <c r="C166" s="85" t="s">
        <v>623</v>
      </c>
      <c r="D166" s="85" t="s">
        <v>82</v>
      </c>
      <c r="E166" s="85" t="s">
        <v>624</v>
      </c>
      <c r="F166" s="135">
        <v>4</v>
      </c>
      <c r="G166" s="135">
        <v>2</v>
      </c>
      <c r="H166" s="135" t="s">
        <v>105</v>
      </c>
      <c r="I166" s="85"/>
      <c r="J166" s="91">
        <v>38473</v>
      </c>
      <c r="K166" s="91">
        <v>0</v>
      </c>
      <c r="L166" s="91">
        <v>0</v>
      </c>
      <c r="M166" s="91">
        <v>0</v>
      </c>
      <c r="N166" s="91">
        <v>0</v>
      </c>
      <c r="O166" s="91">
        <f t="shared" si="248"/>
        <v>38473</v>
      </c>
      <c r="P166" s="91">
        <v>0</v>
      </c>
      <c r="Q166" s="91">
        <v>0</v>
      </c>
      <c r="R166" s="91">
        <v>0</v>
      </c>
      <c r="S166" s="91">
        <v>0</v>
      </c>
      <c r="T166" s="91">
        <v>0</v>
      </c>
      <c r="U166" s="91">
        <f t="shared" si="262"/>
        <v>0</v>
      </c>
      <c r="V166" s="91">
        <v>0</v>
      </c>
      <c r="W166" s="91">
        <v>0</v>
      </c>
      <c r="X166" s="91">
        <v>0</v>
      </c>
      <c r="Y166" s="91">
        <v>0</v>
      </c>
      <c r="Z166" s="91">
        <v>0</v>
      </c>
      <c r="AA166" s="91">
        <f t="shared" si="272"/>
        <v>0</v>
      </c>
      <c r="AB166" s="91">
        <v>0</v>
      </c>
      <c r="AC166" s="91">
        <v>0</v>
      </c>
      <c r="AD166" s="91">
        <v>0</v>
      </c>
      <c r="AE166" s="91">
        <v>0</v>
      </c>
      <c r="AF166" s="91">
        <v>0</v>
      </c>
      <c r="AG166" s="91">
        <f t="shared" si="263"/>
        <v>0</v>
      </c>
      <c r="AH166" s="91">
        <f>SUM(J166,P166,V166,AB166)</f>
        <v>38473</v>
      </c>
      <c r="AI166" s="91">
        <f t="shared" si="273"/>
        <v>0</v>
      </c>
      <c r="AJ166" s="91">
        <f t="shared" si="274"/>
        <v>0</v>
      </c>
      <c r="AK166" s="91">
        <f t="shared" si="275"/>
        <v>0</v>
      </c>
      <c r="AL166" s="91">
        <f t="shared" si="276"/>
        <v>0</v>
      </c>
      <c r="AM166" s="91">
        <f>SUM(AH166:AL166)</f>
        <v>38473</v>
      </c>
      <c r="AN166" s="91"/>
      <c r="AO166" s="91"/>
      <c r="AP166" s="91"/>
      <c r="AQ166" s="91"/>
      <c r="AR166" s="91"/>
      <c r="AS166" s="91"/>
      <c r="AT166" s="91">
        <f t="shared" si="259"/>
        <v>38473</v>
      </c>
      <c r="AU166" s="91">
        <f t="shared" ref="AU166:AU184" si="281">AI166+AO166</f>
        <v>0</v>
      </c>
      <c r="AV166" s="91">
        <f t="shared" ref="AV166:AV184" si="282">AJ166+AP166</f>
        <v>0</v>
      </c>
      <c r="AW166" s="91">
        <f t="shared" ref="AW166:AW184" si="283">AK166+AQ166</f>
        <v>0</v>
      </c>
      <c r="AX166" s="91">
        <f t="shared" ref="AX166:AX184" si="284">AL166+AR166</f>
        <v>0</v>
      </c>
      <c r="AY166" s="91">
        <f t="shared" si="261"/>
        <v>38473</v>
      </c>
    </row>
    <row r="167" spans="1:51" ht="89.25">
      <c r="A167" s="85" t="s">
        <v>870</v>
      </c>
      <c r="B167" s="85" t="s">
        <v>625</v>
      </c>
      <c r="C167" s="85" t="s">
        <v>501</v>
      </c>
      <c r="D167" s="85" t="s">
        <v>71</v>
      </c>
      <c r="E167" s="85"/>
      <c r="F167" s="135">
        <v>4</v>
      </c>
      <c r="G167" s="135" t="s">
        <v>160</v>
      </c>
      <c r="H167" s="135" t="s">
        <v>357</v>
      </c>
      <c r="I167" s="85"/>
      <c r="J167" s="91">
        <v>284561</v>
      </c>
      <c r="K167" s="91">
        <v>0</v>
      </c>
      <c r="L167" s="91">
        <v>0</v>
      </c>
      <c r="M167" s="91">
        <v>0</v>
      </c>
      <c r="N167" s="91">
        <v>0</v>
      </c>
      <c r="O167" s="91">
        <f t="shared" si="248"/>
        <v>284561</v>
      </c>
      <c r="P167" s="91">
        <v>275608</v>
      </c>
      <c r="Q167" s="91">
        <v>0</v>
      </c>
      <c r="R167" s="91">
        <v>0</v>
      </c>
      <c r="S167" s="91">
        <v>0</v>
      </c>
      <c r="T167" s="91">
        <v>0</v>
      </c>
      <c r="U167" s="91">
        <f t="shared" si="262"/>
        <v>275608</v>
      </c>
      <c r="V167" s="91">
        <v>0</v>
      </c>
      <c r="W167" s="91">
        <v>0</v>
      </c>
      <c r="X167" s="91">
        <v>0</v>
      </c>
      <c r="Y167" s="91">
        <v>0</v>
      </c>
      <c r="Z167" s="91">
        <v>0</v>
      </c>
      <c r="AA167" s="91">
        <f t="shared" si="272"/>
        <v>0</v>
      </c>
      <c r="AB167" s="91">
        <v>0</v>
      </c>
      <c r="AC167" s="91">
        <v>0</v>
      </c>
      <c r="AD167" s="91">
        <v>0</v>
      </c>
      <c r="AE167" s="91">
        <v>0</v>
      </c>
      <c r="AF167" s="91">
        <v>0</v>
      </c>
      <c r="AG167" s="91">
        <f t="shared" si="263"/>
        <v>0</v>
      </c>
      <c r="AH167" s="91">
        <f>SUM(J167,P167,V167,AB167)</f>
        <v>560169</v>
      </c>
      <c r="AI167" s="91">
        <f t="shared" si="273"/>
        <v>0</v>
      </c>
      <c r="AJ167" s="91">
        <f t="shared" si="274"/>
        <v>0</v>
      </c>
      <c r="AK167" s="91">
        <f t="shared" si="275"/>
        <v>0</v>
      </c>
      <c r="AL167" s="91">
        <f t="shared" si="276"/>
        <v>0</v>
      </c>
      <c r="AM167" s="91">
        <f>SUM(AH167:AL167)</f>
        <v>560169</v>
      </c>
      <c r="AN167" s="91"/>
      <c r="AO167" s="91"/>
      <c r="AP167" s="91"/>
      <c r="AQ167" s="91"/>
      <c r="AR167" s="91"/>
      <c r="AS167" s="91"/>
      <c r="AT167" s="91">
        <f t="shared" si="259"/>
        <v>560169</v>
      </c>
      <c r="AU167" s="91">
        <f t="shared" si="281"/>
        <v>0</v>
      </c>
      <c r="AV167" s="91">
        <f t="shared" si="282"/>
        <v>0</v>
      </c>
      <c r="AW167" s="91">
        <f t="shared" si="283"/>
        <v>0</v>
      </c>
      <c r="AX167" s="91">
        <f t="shared" si="284"/>
        <v>0</v>
      </c>
      <c r="AY167" s="91">
        <f t="shared" si="261"/>
        <v>560169</v>
      </c>
    </row>
    <row r="168" spans="1:51" ht="89.25">
      <c r="A168" s="85" t="s">
        <v>871</v>
      </c>
      <c r="B168" s="85" t="s">
        <v>626</v>
      </c>
      <c r="C168" s="85" t="s">
        <v>465</v>
      </c>
      <c r="D168" s="85" t="s">
        <v>71</v>
      </c>
      <c r="E168" s="85"/>
      <c r="F168" s="135">
        <v>4</v>
      </c>
      <c r="G168" s="135" t="s">
        <v>160</v>
      </c>
      <c r="H168" s="135" t="s">
        <v>357</v>
      </c>
      <c r="I168" s="85"/>
      <c r="J168" s="91">
        <v>41633</v>
      </c>
      <c r="K168" s="91">
        <v>0</v>
      </c>
      <c r="L168" s="91">
        <v>0</v>
      </c>
      <c r="M168" s="91">
        <v>0</v>
      </c>
      <c r="N168" s="91">
        <v>0</v>
      </c>
      <c r="O168" s="91">
        <f t="shared" si="248"/>
        <v>41633</v>
      </c>
      <c r="P168" s="91">
        <v>0</v>
      </c>
      <c r="Q168" s="91">
        <v>0</v>
      </c>
      <c r="R168" s="91">
        <v>0</v>
      </c>
      <c r="S168" s="91">
        <v>0</v>
      </c>
      <c r="T168" s="91">
        <v>0</v>
      </c>
      <c r="U168" s="91">
        <f t="shared" si="262"/>
        <v>0</v>
      </c>
      <c r="V168" s="91">
        <v>0</v>
      </c>
      <c r="W168" s="91">
        <v>0</v>
      </c>
      <c r="X168" s="91">
        <v>0</v>
      </c>
      <c r="Y168" s="91">
        <v>0</v>
      </c>
      <c r="Z168" s="91">
        <v>0</v>
      </c>
      <c r="AA168" s="91">
        <f t="shared" si="272"/>
        <v>0</v>
      </c>
      <c r="AB168" s="91">
        <v>0</v>
      </c>
      <c r="AC168" s="91">
        <v>0</v>
      </c>
      <c r="AD168" s="91">
        <v>0</v>
      </c>
      <c r="AE168" s="91">
        <v>0</v>
      </c>
      <c r="AF168" s="91">
        <v>0</v>
      </c>
      <c r="AG168" s="91">
        <f t="shared" si="263"/>
        <v>0</v>
      </c>
      <c r="AH168" s="91">
        <f t="shared" ref="AH168:AH169" si="285">SUM(J168,P168,V168,AB168)</f>
        <v>41633</v>
      </c>
      <c r="AI168" s="91">
        <f t="shared" ref="AI168:AI171" si="286">SUM(K168,Q168,W168,AC168)</f>
        <v>0</v>
      </c>
      <c r="AJ168" s="91">
        <f t="shared" ref="AJ168:AJ171" si="287">SUM(L168,R168,X168,AD168)</f>
        <v>0</v>
      </c>
      <c r="AK168" s="91">
        <f t="shared" ref="AK168:AK171" si="288">SUM(M168,S168,Y168,AE168)</f>
        <v>0</v>
      </c>
      <c r="AL168" s="91">
        <f t="shared" ref="AL168:AL171" si="289">SUM(N168,T168,Z168,AF168)</f>
        <v>0</v>
      </c>
      <c r="AM168" s="91">
        <f t="shared" ref="AM168:AM169" si="290">SUM(AH168:AL168)</f>
        <v>41633</v>
      </c>
      <c r="AN168" s="91"/>
      <c r="AO168" s="91"/>
      <c r="AP168" s="91"/>
      <c r="AQ168" s="91"/>
      <c r="AR168" s="91"/>
      <c r="AS168" s="91"/>
      <c r="AT168" s="91">
        <f t="shared" si="259"/>
        <v>41633</v>
      </c>
      <c r="AU168" s="91">
        <f t="shared" si="281"/>
        <v>0</v>
      </c>
      <c r="AV168" s="91">
        <f t="shared" si="282"/>
        <v>0</v>
      </c>
      <c r="AW168" s="91">
        <f t="shared" si="283"/>
        <v>0</v>
      </c>
      <c r="AX168" s="91">
        <f t="shared" si="284"/>
        <v>0</v>
      </c>
      <c r="AY168" s="91">
        <f t="shared" si="261"/>
        <v>41633</v>
      </c>
    </row>
    <row r="169" spans="1:51" ht="89.25">
      <c r="A169" s="85" t="s">
        <v>872</v>
      </c>
      <c r="B169" s="85" t="s">
        <v>368</v>
      </c>
      <c r="C169" s="85" t="s">
        <v>501</v>
      </c>
      <c r="D169" s="85" t="s">
        <v>71</v>
      </c>
      <c r="E169" s="85"/>
      <c r="F169" s="135">
        <v>4</v>
      </c>
      <c r="G169" s="135" t="s">
        <v>146</v>
      </c>
      <c r="H169" s="135" t="s">
        <v>357</v>
      </c>
      <c r="I169" s="85"/>
      <c r="J169" s="91">
        <v>494589</v>
      </c>
      <c r="K169" s="91">
        <v>0</v>
      </c>
      <c r="L169" s="91">
        <v>0</v>
      </c>
      <c r="M169" s="91">
        <v>0</v>
      </c>
      <c r="N169" s="91">
        <v>0</v>
      </c>
      <c r="O169" s="91">
        <f t="shared" si="248"/>
        <v>494589</v>
      </c>
      <c r="P169" s="91">
        <v>166822</v>
      </c>
      <c r="Q169" s="91">
        <v>0</v>
      </c>
      <c r="R169" s="91">
        <v>0</v>
      </c>
      <c r="S169" s="91">
        <v>0</v>
      </c>
      <c r="T169" s="91">
        <v>0</v>
      </c>
      <c r="U169" s="91">
        <f t="shared" si="262"/>
        <v>166822</v>
      </c>
      <c r="V169" s="91">
        <v>0</v>
      </c>
      <c r="W169" s="91">
        <v>0</v>
      </c>
      <c r="X169" s="91">
        <v>0</v>
      </c>
      <c r="Y169" s="91">
        <v>0</v>
      </c>
      <c r="Z169" s="91">
        <v>0</v>
      </c>
      <c r="AA169" s="91">
        <f t="shared" si="272"/>
        <v>0</v>
      </c>
      <c r="AB169" s="91">
        <v>0</v>
      </c>
      <c r="AC169" s="91">
        <v>0</v>
      </c>
      <c r="AD169" s="91">
        <v>0</v>
      </c>
      <c r="AE169" s="91">
        <v>0</v>
      </c>
      <c r="AF169" s="91">
        <v>0</v>
      </c>
      <c r="AG169" s="91">
        <f t="shared" si="263"/>
        <v>0</v>
      </c>
      <c r="AH169" s="91">
        <f t="shared" si="285"/>
        <v>661411</v>
      </c>
      <c r="AI169" s="91">
        <f t="shared" si="286"/>
        <v>0</v>
      </c>
      <c r="AJ169" s="91">
        <f t="shared" si="287"/>
        <v>0</v>
      </c>
      <c r="AK169" s="91">
        <f t="shared" si="288"/>
        <v>0</v>
      </c>
      <c r="AL169" s="91">
        <f t="shared" si="289"/>
        <v>0</v>
      </c>
      <c r="AM169" s="91">
        <f t="shared" si="290"/>
        <v>661411</v>
      </c>
      <c r="AN169" s="91"/>
      <c r="AO169" s="91"/>
      <c r="AP169" s="91"/>
      <c r="AQ169" s="91"/>
      <c r="AR169" s="91"/>
      <c r="AS169" s="91"/>
      <c r="AT169" s="91">
        <f t="shared" si="259"/>
        <v>661411</v>
      </c>
      <c r="AU169" s="91">
        <f t="shared" si="281"/>
        <v>0</v>
      </c>
      <c r="AV169" s="91">
        <f t="shared" si="282"/>
        <v>0</v>
      </c>
      <c r="AW169" s="91">
        <f t="shared" si="283"/>
        <v>0</v>
      </c>
      <c r="AX169" s="91">
        <f t="shared" si="284"/>
        <v>0</v>
      </c>
      <c r="AY169" s="91">
        <f t="shared" si="261"/>
        <v>661411</v>
      </c>
    </row>
    <row r="170" spans="1:51" ht="153">
      <c r="A170" s="85" t="s">
        <v>873</v>
      </c>
      <c r="B170" s="85" t="s">
        <v>627</v>
      </c>
      <c r="C170" s="85" t="s">
        <v>628</v>
      </c>
      <c r="D170" s="85" t="s">
        <v>71</v>
      </c>
      <c r="E170" s="85"/>
      <c r="F170" s="135">
        <v>4</v>
      </c>
      <c r="G170" s="135" t="s">
        <v>233</v>
      </c>
      <c r="H170" s="135" t="s">
        <v>357</v>
      </c>
      <c r="I170" s="85"/>
      <c r="J170" s="91">
        <v>1000</v>
      </c>
      <c r="K170" s="91">
        <v>0</v>
      </c>
      <c r="L170" s="91">
        <v>0</v>
      </c>
      <c r="M170" s="91">
        <v>0</v>
      </c>
      <c r="N170" s="91">
        <v>0</v>
      </c>
      <c r="O170" s="91">
        <f t="shared" si="248"/>
        <v>1000</v>
      </c>
      <c r="P170" s="91">
        <v>0</v>
      </c>
      <c r="Q170" s="91">
        <v>0</v>
      </c>
      <c r="R170" s="91">
        <v>0</v>
      </c>
      <c r="S170" s="91">
        <v>0</v>
      </c>
      <c r="T170" s="91">
        <v>0</v>
      </c>
      <c r="U170" s="91">
        <f t="shared" si="262"/>
        <v>0</v>
      </c>
      <c r="V170" s="91">
        <v>0</v>
      </c>
      <c r="W170" s="91">
        <v>0</v>
      </c>
      <c r="X170" s="91">
        <v>0</v>
      </c>
      <c r="Y170" s="91">
        <v>0</v>
      </c>
      <c r="Z170" s="91">
        <v>0</v>
      </c>
      <c r="AA170" s="91">
        <f t="shared" si="272"/>
        <v>0</v>
      </c>
      <c r="AB170" s="91">
        <v>0</v>
      </c>
      <c r="AC170" s="91">
        <v>0</v>
      </c>
      <c r="AD170" s="91">
        <v>0</v>
      </c>
      <c r="AE170" s="91">
        <v>0</v>
      </c>
      <c r="AF170" s="91">
        <v>0</v>
      </c>
      <c r="AG170" s="91">
        <f t="shared" si="263"/>
        <v>0</v>
      </c>
      <c r="AH170" s="91">
        <f t="shared" ref="AH170:AH177" si="291">SUM(J170,P170,V170,AB170)</f>
        <v>1000</v>
      </c>
      <c r="AI170" s="91">
        <f t="shared" si="286"/>
        <v>0</v>
      </c>
      <c r="AJ170" s="91">
        <f t="shared" si="287"/>
        <v>0</v>
      </c>
      <c r="AK170" s="91">
        <f t="shared" si="288"/>
        <v>0</v>
      </c>
      <c r="AL170" s="91">
        <f t="shared" si="289"/>
        <v>0</v>
      </c>
      <c r="AM170" s="91">
        <f t="shared" ref="AM170:AM177" si="292">SUM(AH170:AL170)</f>
        <v>1000</v>
      </c>
      <c r="AN170" s="91"/>
      <c r="AO170" s="91"/>
      <c r="AP170" s="91"/>
      <c r="AQ170" s="91"/>
      <c r="AR170" s="91"/>
      <c r="AS170" s="91"/>
      <c r="AT170" s="91">
        <f t="shared" si="259"/>
        <v>1000</v>
      </c>
      <c r="AU170" s="91">
        <f t="shared" si="281"/>
        <v>0</v>
      </c>
      <c r="AV170" s="91">
        <f t="shared" si="282"/>
        <v>0</v>
      </c>
      <c r="AW170" s="91">
        <f t="shared" si="283"/>
        <v>0</v>
      </c>
      <c r="AX170" s="91">
        <f t="shared" si="284"/>
        <v>0</v>
      </c>
      <c r="AY170" s="91">
        <f t="shared" si="261"/>
        <v>1000</v>
      </c>
    </row>
    <row r="171" spans="1:51" ht="89.25">
      <c r="A171" s="85" t="s">
        <v>874</v>
      </c>
      <c r="B171" s="85" t="s">
        <v>622</v>
      </c>
      <c r="C171" s="85" t="s">
        <v>629</v>
      </c>
      <c r="D171" s="85" t="s">
        <v>71</v>
      </c>
      <c r="E171" s="85"/>
      <c r="F171" s="135">
        <v>4</v>
      </c>
      <c r="G171" s="135">
        <v>2</v>
      </c>
      <c r="H171" s="135" t="s">
        <v>357</v>
      </c>
      <c r="I171" s="85"/>
      <c r="J171" s="91">
        <v>0</v>
      </c>
      <c r="K171" s="91">
        <v>0</v>
      </c>
      <c r="L171" s="91">
        <v>0</v>
      </c>
      <c r="M171" s="91">
        <v>0</v>
      </c>
      <c r="N171" s="91">
        <v>0</v>
      </c>
      <c r="O171" s="91">
        <f t="shared" si="248"/>
        <v>0</v>
      </c>
      <c r="P171" s="91">
        <v>91500</v>
      </c>
      <c r="Q171" s="91">
        <v>0</v>
      </c>
      <c r="R171" s="91">
        <v>0</v>
      </c>
      <c r="S171" s="91">
        <v>0</v>
      </c>
      <c r="T171" s="91">
        <v>0</v>
      </c>
      <c r="U171" s="91">
        <f t="shared" si="262"/>
        <v>91500</v>
      </c>
      <c r="V171" s="91">
        <v>0</v>
      </c>
      <c r="W171" s="91">
        <v>0</v>
      </c>
      <c r="X171" s="91">
        <v>0</v>
      </c>
      <c r="Y171" s="91">
        <v>0</v>
      </c>
      <c r="Z171" s="91">
        <v>0</v>
      </c>
      <c r="AA171" s="91">
        <f t="shared" si="272"/>
        <v>0</v>
      </c>
      <c r="AB171" s="91">
        <v>0</v>
      </c>
      <c r="AC171" s="91">
        <v>0</v>
      </c>
      <c r="AD171" s="91">
        <v>0</v>
      </c>
      <c r="AE171" s="91">
        <v>0</v>
      </c>
      <c r="AF171" s="91">
        <v>0</v>
      </c>
      <c r="AG171" s="91">
        <f t="shared" si="263"/>
        <v>0</v>
      </c>
      <c r="AH171" s="91">
        <f t="shared" si="291"/>
        <v>91500</v>
      </c>
      <c r="AI171" s="91">
        <f t="shared" si="286"/>
        <v>0</v>
      </c>
      <c r="AJ171" s="91">
        <f t="shared" si="287"/>
        <v>0</v>
      </c>
      <c r="AK171" s="91">
        <f t="shared" si="288"/>
        <v>0</v>
      </c>
      <c r="AL171" s="91">
        <f t="shared" si="289"/>
        <v>0</v>
      </c>
      <c r="AM171" s="91">
        <f t="shared" si="292"/>
        <v>91500</v>
      </c>
      <c r="AN171" s="91"/>
      <c r="AO171" s="91"/>
      <c r="AP171" s="91"/>
      <c r="AQ171" s="91"/>
      <c r="AR171" s="91"/>
      <c r="AS171" s="91"/>
      <c r="AT171" s="91">
        <f t="shared" si="259"/>
        <v>91500</v>
      </c>
      <c r="AU171" s="91">
        <f t="shared" si="281"/>
        <v>0</v>
      </c>
      <c r="AV171" s="91">
        <f t="shared" si="282"/>
        <v>0</v>
      </c>
      <c r="AW171" s="91">
        <f t="shared" si="283"/>
        <v>0</v>
      </c>
      <c r="AX171" s="91">
        <f t="shared" si="284"/>
        <v>0</v>
      </c>
      <c r="AY171" s="91">
        <f t="shared" si="261"/>
        <v>91500</v>
      </c>
    </row>
    <row r="172" spans="1:51" ht="127.5">
      <c r="A172" s="85" t="s">
        <v>875</v>
      </c>
      <c r="B172" s="85" t="s">
        <v>622</v>
      </c>
      <c r="C172" s="85" t="s">
        <v>630</v>
      </c>
      <c r="D172" s="85" t="s">
        <v>71</v>
      </c>
      <c r="E172" s="85"/>
      <c r="F172" s="135">
        <v>4</v>
      </c>
      <c r="G172" s="135" t="s">
        <v>160</v>
      </c>
      <c r="H172" s="135" t="s">
        <v>357</v>
      </c>
      <c r="I172" s="85"/>
      <c r="J172" s="91">
        <v>92446</v>
      </c>
      <c r="K172" s="91">
        <v>0</v>
      </c>
      <c r="L172" s="91">
        <v>0</v>
      </c>
      <c r="M172" s="91">
        <v>0</v>
      </c>
      <c r="N172" s="91">
        <v>0</v>
      </c>
      <c r="O172" s="91">
        <f t="shared" si="248"/>
        <v>92446</v>
      </c>
      <c r="P172" s="91">
        <v>0</v>
      </c>
      <c r="Q172" s="91">
        <v>0</v>
      </c>
      <c r="R172" s="91">
        <v>0</v>
      </c>
      <c r="S172" s="91">
        <v>0</v>
      </c>
      <c r="T172" s="91">
        <v>0</v>
      </c>
      <c r="U172" s="91">
        <f t="shared" si="262"/>
        <v>0</v>
      </c>
      <c r="V172" s="91">
        <v>0</v>
      </c>
      <c r="W172" s="91">
        <v>0</v>
      </c>
      <c r="X172" s="91">
        <v>0</v>
      </c>
      <c r="Y172" s="91">
        <v>0</v>
      </c>
      <c r="Z172" s="91">
        <v>0</v>
      </c>
      <c r="AA172" s="91">
        <f t="shared" si="272"/>
        <v>0</v>
      </c>
      <c r="AB172" s="91">
        <v>0</v>
      </c>
      <c r="AC172" s="91">
        <v>0</v>
      </c>
      <c r="AD172" s="91">
        <v>0</v>
      </c>
      <c r="AE172" s="91">
        <v>0</v>
      </c>
      <c r="AF172" s="91">
        <v>0</v>
      </c>
      <c r="AG172" s="91">
        <f t="shared" si="263"/>
        <v>0</v>
      </c>
      <c r="AH172" s="91">
        <f t="shared" si="291"/>
        <v>92446</v>
      </c>
      <c r="AI172" s="91">
        <f t="shared" ref="AI172:AI173" si="293">SUM(K172,Q172,W172,AC172)</f>
        <v>0</v>
      </c>
      <c r="AJ172" s="91">
        <f t="shared" ref="AJ172:AJ173" si="294">SUM(L172,R172,X172,AD172)</f>
        <v>0</v>
      </c>
      <c r="AK172" s="91">
        <f t="shared" ref="AK172:AK173" si="295">SUM(M172,S172,Y172,AE172)</f>
        <v>0</v>
      </c>
      <c r="AL172" s="91">
        <f t="shared" ref="AL172:AL173" si="296">SUM(N172,T172,Z172,AF172)</f>
        <v>0</v>
      </c>
      <c r="AM172" s="91">
        <f t="shared" si="292"/>
        <v>92446</v>
      </c>
      <c r="AN172" s="91"/>
      <c r="AO172" s="91"/>
      <c r="AP172" s="91"/>
      <c r="AQ172" s="91"/>
      <c r="AR172" s="91"/>
      <c r="AS172" s="91"/>
      <c r="AT172" s="91">
        <f t="shared" si="259"/>
        <v>92446</v>
      </c>
      <c r="AU172" s="91">
        <f t="shared" si="281"/>
        <v>0</v>
      </c>
      <c r="AV172" s="91">
        <f t="shared" si="282"/>
        <v>0</v>
      </c>
      <c r="AW172" s="91">
        <f t="shared" si="283"/>
        <v>0</v>
      </c>
      <c r="AX172" s="91">
        <f t="shared" si="284"/>
        <v>0</v>
      </c>
      <c r="AY172" s="91">
        <f t="shared" si="261"/>
        <v>92446</v>
      </c>
    </row>
    <row r="173" spans="1:51" ht="114.75">
      <c r="A173" s="85" t="s">
        <v>876</v>
      </c>
      <c r="B173" s="85" t="s">
        <v>631</v>
      </c>
      <c r="C173" s="85" t="s">
        <v>632</v>
      </c>
      <c r="D173" s="85" t="s">
        <v>71</v>
      </c>
      <c r="E173" s="85"/>
      <c r="F173" s="135">
        <v>4</v>
      </c>
      <c r="G173" s="135">
        <v>7</v>
      </c>
      <c r="H173" s="135" t="s">
        <v>633</v>
      </c>
      <c r="I173" s="85"/>
      <c r="J173" s="91">
        <v>60000</v>
      </c>
      <c r="K173" s="91">
        <v>0</v>
      </c>
      <c r="L173" s="91">
        <v>0</v>
      </c>
      <c r="M173" s="91">
        <v>0</v>
      </c>
      <c r="N173" s="91">
        <v>0</v>
      </c>
      <c r="O173" s="91">
        <f t="shared" si="248"/>
        <v>60000</v>
      </c>
      <c r="P173" s="91">
        <v>0</v>
      </c>
      <c r="Q173" s="91">
        <v>0</v>
      </c>
      <c r="R173" s="91">
        <v>0</v>
      </c>
      <c r="S173" s="91">
        <v>0</v>
      </c>
      <c r="T173" s="91">
        <v>0</v>
      </c>
      <c r="U173" s="91">
        <f t="shared" si="262"/>
        <v>0</v>
      </c>
      <c r="V173" s="91">
        <v>0</v>
      </c>
      <c r="W173" s="91">
        <v>0</v>
      </c>
      <c r="X173" s="91">
        <v>0</v>
      </c>
      <c r="Y173" s="91">
        <v>0</v>
      </c>
      <c r="Z173" s="91">
        <v>0</v>
      </c>
      <c r="AA173" s="91">
        <f t="shared" si="272"/>
        <v>0</v>
      </c>
      <c r="AB173" s="91">
        <v>0</v>
      </c>
      <c r="AC173" s="91">
        <v>0</v>
      </c>
      <c r="AD173" s="91">
        <v>0</v>
      </c>
      <c r="AE173" s="91">
        <v>0</v>
      </c>
      <c r="AF173" s="91">
        <v>0</v>
      </c>
      <c r="AG173" s="91">
        <f t="shared" si="263"/>
        <v>0</v>
      </c>
      <c r="AH173" s="91">
        <f t="shared" si="291"/>
        <v>60000</v>
      </c>
      <c r="AI173" s="91">
        <f t="shared" si="293"/>
        <v>0</v>
      </c>
      <c r="AJ173" s="91">
        <f t="shared" si="294"/>
        <v>0</v>
      </c>
      <c r="AK173" s="91">
        <f t="shared" si="295"/>
        <v>0</v>
      </c>
      <c r="AL173" s="91">
        <f t="shared" si="296"/>
        <v>0</v>
      </c>
      <c r="AM173" s="91">
        <f t="shared" si="292"/>
        <v>60000</v>
      </c>
      <c r="AN173" s="91"/>
      <c r="AO173" s="91"/>
      <c r="AP173" s="91"/>
      <c r="AQ173" s="91"/>
      <c r="AR173" s="91"/>
      <c r="AS173" s="91"/>
      <c r="AT173" s="91">
        <f t="shared" si="259"/>
        <v>60000</v>
      </c>
      <c r="AU173" s="91">
        <f t="shared" si="281"/>
        <v>0</v>
      </c>
      <c r="AV173" s="91">
        <f t="shared" si="282"/>
        <v>0</v>
      </c>
      <c r="AW173" s="91">
        <f t="shared" si="283"/>
        <v>0</v>
      </c>
      <c r="AX173" s="91">
        <f t="shared" si="284"/>
        <v>0</v>
      </c>
      <c r="AY173" s="91">
        <f t="shared" si="261"/>
        <v>60000</v>
      </c>
    </row>
    <row r="174" spans="1:51" ht="51">
      <c r="A174" s="85" t="s">
        <v>877</v>
      </c>
      <c r="B174" s="85" t="s">
        <v>631</v>
      </c>
      <c r="C174" s="85" t="s">
        <v>501</v>
      </c>
      <c r="D174" s="85" t="s">
        <v>71</v>
      </c>
      <c r="E174" s="85"/>
      <c r="F174" s="135">
        <v>4</v>
      </c>
      <c r="G174" s="135">
        <v>7</v>
      </c>
      <c r="H174" s="135" t="s">
        <v>105</v>
      </c>
      <c r="I174" s="85"/>
      <c r="J174" s="91">
        <v>90400</v>
      </c>
      <c r="K174" s="91">
        <v>0</v>
      </c>
      <c r="L174" s="91">
        <v>0</v>
      </c>
      <c r="M174" s="91">
        <v>0</v>
      </c>
      <c r="N174" s="91">
        <v>0</v>
      </c>
      <c r="O174" s="91">
        <f t="shared" si="248"/>
        <v>90400</v>
      </c>
      <c r="P174" s="91">
        <v>0</v>
      </c>
      <c r="Q174" s="91">
        <v>0</v>
      </c>
      <c r="R174" s="91">
        <v>0</v>
      </c>
      <c r="S174" s="91">
        <v>0</v>
      </c>
      <c r="T174" s="91">
        <v>0</v>
      </c>
      <c r="U174" s="91">
        <f t="shared" si="262"/>
        <v>0</v>
      </c>
      <c r="V174" s="91">
        <v>0</v>
      </c>
      <c r="W174" s="91">
        <v>0</v>
      </c>
      <c r="X174" s="91">
        <v>0</v>
      </c>
      <c r="Y174" s="91">
        <v>0</v>
      </c>
      <c r="Z174" s="91">
        <v>0</v>
      </c>
      <c r="AA174" s="91">
        <f t="shared" si="272"/>
        <v>0</v>
      </c>
      <c r="AB174" s="91">
        <v>0</v>
      </c>
      <c r="AC174" s="91">
        <v>0</v>
      </c>
      <c r="AD174" s="91">
        <v>0</v>
      </c>
      <c r="AE174" s="91">
        <v>0</v>
      </c>
      <c r="AF174" s="91">
        <v>0</v>
      </c>
      <c r="AG174" s="91">
        <f t="shared" si="263"/>
        <v>0</v>
      </c>
      <c r="AH174" s="91">
        <f t="shared" si="291"/>
        <v>90400</v>
      </c>
      <c r="AI174" s="91">
        <f t="shared" ref="AI174:AI175" si="297">SUM(K174,Q174,W174,AC174)</f>
        <v>0</v>
      </c>
      <c r="AJ174" s="91">
        <f t="shared" ref="AJ174:AJ175" si="298">SUM(L174,R174,X174,AD174)</f>
        <v>0</v>
      </c>
      <c r="AK174" s="91">
        <f t="shared" ref="AK174:AK175" si="299">SUM(M174,S174,Y174,AE174)</f>
        <v>0</v>
      </c>
      <c r="AL174" s="91">
        <f t="shared" ref="AL174:AL175" si="300">SUM(N174,T174,Z174,AF174)</f>
        <v>0</v>
      </c>
      <c r="AM174" s="91">
        <f t="shared" si="292"/>
        <v>90400</v>
      </c>
      <c r="AN174" s="91"/>
      <c r="AO174" s="91"/>
      <c r="AP174" s="91"/>
      <c r="AQ174" s="91"/>
      <c r="AR174" s="91"/>
      <c r="AS174" s="91"/>
      <c r="AT174" s="91">
        <f t="shared" si="259"/>
        <v>90400</v>
      </c>
      <c r="AU174" s="91">
        <f t="shared" si="281"/>
        <v>0</v>
      </c>
      <c r="AV174" s="91">
        <f t="shared" si="282"/>
        <v>0</v>
      </c>
      <c r="AW174" s="91">
        <f t="shared" si="283"/>
        <v>0</v>
      </c>
      <c r="AX174" s="91">
        <f t="shared" si="284"/>
        <v>0</v>
      </c>
      <c r="AY174" s="91">
        <f t="shared" si="261"/>
        <v>90400</v>
      </c>
    </row>
    <row r="175" spans="1:51" ht="102">
      <c r="A175" s="85" t="s">
        <v>878</v>
      </c>
      <c r="B175" s="85" t="s">
        <v>381</v>
      </c>
      <c r="C175" s="85" t="s">
        <v>634</v>
      </c>
      <c r="D175" s="85" t="s">
        <v>82</v>
      </c>
      <c r="E175" s="85" t="s">
        <v>655</v>
      </c>
      <c r="F175" s="135">
        <v>4</v>
      </c>
      <c r="G175" s="135">
        <v>7</v>
      </c>
      <c r="H175" s="135" t="s">
        <v>635</v>
      </c>
      <c r="I175" s="85"/>
      <c r="J175" s="91">
        <v>0</v>
      </c>
      <c r="K175" s="91">
        <v>0</v>
      </c>
      <c r="L175" s="91">
        <v>0</v>
      </c>
      <c r="M175" s="91">
        <v>0</v>
      </c>
      <c r="N175" s="91">
        <v>0</v>
      </c>
      <c r="O175" s="91">
        <f t="shared" si="248"/>
        <v>0</v>
      </c>
      <c r="P175" s="91">
        <v>12116</v>
      </c>
      <c r="Q175" s="91">
        <v>0</v>
      </c>
      <c r="R175" s="91">
        <v>0</v>
      </c>
      <c r="S175" s="91">
        <v>0</v>
      </c>
      <c r="T175" s="91">
        <v>173800</v>
      </c>
      <c r="U175" s="91">
        <f t="shared" si="262"/>
        <v>185916</v>
      </c>
      <c r="V175" s="91">
        <v>13296</v>
      </c>
      <c r="W175" s="91">
        <v>0</v>
      </c>
      <c r="X175" s="91">
        <v>0</v>
      </c>
      <c r="Y175" s="91">
        <v>0</v>
      </c>
      <c r="Z175" s="91">
        <v>2200</v>
      </c>
      <c r="AA175" s="91">
        <f t="shared" si="272"/>
        <v>15496</v>
      </c>
      <c r="AB175" s="91">
        <v>0</v>
      </c>
      <c r="AC175" s="91">
        <v>0</v>
      </c>
      <c r="AD175" s="91">
        <v>0</v>
      </c>
      <c r="AE175" s="91">
        <v>0</v>
      </c>
      <c r="AF175" s="91">
        <v>0</v>
      </c>
      <c r="AG175" s="91">
        <f t="shared" si="263"/>
        <v>0</v>
      </c>
      <c r="AH175" s="91">
        <f t="shared" si="291"/>
        <v>25412</v>
      </c>
      <c r="AI175" s="91">
        <f t="shared" si="297"/>
        <v>0</v>
      </c>
      <c r="AJ175" s="91">
        <f t="shared" si="298"/>
        <v>0</v>
      </c>
      <c r="AK175" s="91">
        <f t="shared" si="299"/>
        <v>0</v>
      </c>
      <c r="AL175" s="91">
        <f t="shared" si="300"/>
        <v>176000</v>
      </c>
      <c r="AM175" s="91">
        <f t="shared" si="292"/>
        <v>201412</v>
      </c>
      <c r="AN175" s="91"/>
      <c r="AO175" s="91"/>
      <c r="AP175" s="91"/>
      <c r="AQ175" s="91"/>
      <c r="AR175" s="91"/>
      <c r="AS175" s="91"/>
      <c r="AT175" s="91">
        <f t="shared" si="259"/>
        <v>25412</v>
      </c>
      <c r="AU175" s="91">
        <f t="shared" si="281"/>
        <v>0</v>
      </c>
      <c r="AV175" s="91">
        <f t="shared" si="282"/>
        <v>0</v>
      </c>
      <c r="AW175" s="91">
        <f t="shared" si="283"/>
        <v>0</v>
      </c>
      <c r="AX175" s="91">
        <f t="shared" si="284"/>
        <v>176000</v>
      </c>
      <c r="AY175" s="91">
        <f t="shared" si="261"/>
        <v>201412</v>
      </c>
    </row>
    <row r="176" spans="1:51" ht="114.75">
      <c r="A176" s="85" t="s">
        <v>879</v>
      </c>
      <c r="B176" s="85" t="s">
        <v>110</v>
      </c>
      <c r="C176" s="85" t="s">
        <v>636</v>
      </c>
      <c r="D176" s="85" t="s">
        <v>82</v>
      </c>
      <c r="E176" s="85" t="s">
        <v>637</v>
      </c>
      <c r="F176" s="135">
        <v>4</v>
      </c>
      <c r="G176" s="135">
        <v>2</v>
      </c>
      <c r="H176" s="135" t="s">
        <v>638</v>
      </c>
      <c r="I176" s="85"/>
      <c r="J176" s="91">
        <v>330000</v>
      </c>
      <c r="K176" s="91">
        <v>0</v>
      </c>
      <c r="L176" s="91">
        <v>0</v>
      </c>
      <c r="M176" s="91">
        <v>0</v>
      </c>
      <c r="N176" s="91">
        <v>0</v>
      </c>
      <c r="O176" s="91">
        <f t="shared" si="248"/>
        <v>330000</v>
      </c>
      <c r="P176" s="91">
        <v>20865</v>
      </c>
      <c r="Q176" s="91">
        <v>0</v>
      </c>
      <c r="R176" s="91">
        <v>0</v>
      </c>
      <c r="S176" s="91">
        <v>0</v>
      </c>
      <c r="T176" s="91">
        <v>0</v>
      </c>
      <c r="U176" s="91">
        <f t="shared" si="262"/>
        <v>20865</v>
      </c>
      <c r="V176" s="91">
        <v>0</v>
      </c>
      <c r="W176" s="91">
        <v>0</v>
      </c>
      <c r="X176" s="91">
        <v>0</v>
      </c>
      <c r="Y176" s="91">
        <v>0</v>
      </c>
      <c r="Z176" s="91">
        <v>0</v>
      </c>
      <c r="AA176" s="91">
        <f t="shared" si="272"/>
        <v>0</v>
      </c>
      <c r="AB176" s="91">
        <v>0</v>
      </c>
      <c r="AC176" s="91">
        <v>0</v>
      </c>
      <c r="AD176" s="91">
        <v>0</v>
      </c>
      <c r="AE176" s="91">
        <v>0</v>
      </c>
      <c r="AF176" s="91">
        <v>0</v>
      </c>
      <c r="AG176" s="91">
        <f t="shared" si="263"/>
        <v>0</v>
      </c>
      <c r="AH176" s="91">
        <f t="shared" si="291"/>
        <v>350865</v>
      </c>
      <c r="AI176" s="91">
        <f t="shared" ref="AI176:AI177" si="301">SUM(K176,Q176,W176,AC176)</f>
        <v>0</v>
      </c>
      <c r="AJ176" s="91">
        <f t="shared" ref="AJ176:AJ177" si="302">SUM(L176,R176,X176,AD176)</f>
        <v>0</v>
      </c>
      <c r="AK176" s="91">
        <f t="shared" ref="AK176:AK177" si="303">SUM(M176,S176,Y176,AE176)</f>
        <v>0</v>
      </c>
      <c r="AL176" s="91">
        <f t="shared" ref="AL176:AL177" si="304">SUM(N176,T176,Z176,AF176)</f>
        <v>0</v>
      </c>
      <c r="AM176" s="91">
        <f t="shared" si="292"/>
        <v>350865</v>
      </c>
      <c r="AN176" s="91"/>
      <c r="AO176" s="91"/>
      <c r="AP176" s="91"/>
      <c r="AQ176" s="91"/>
      <c r="AR176" s="91"/>
      <c r="AS176" s="91"/>
      <c r="AT176" s="91">
        <f t="shared" si="259"/>
        <v>350865</v>
      </c>
      <c r="AU176" s="91">
        <f t="shared" si="281"/>
        <v>0</v>
      </c>
      <c r="AV176" s="91">
        <f t="shared" si="282"/>
        <v>0</v>
      </c>
      <c r="AW176" s="91">
        <f t="shared" si="283"/>
        <v>0</v>
      </c>
      <c r="AX176" s="91">
        <f t="shared" si="284"/>
        <v>0</v>
      </c>
      <c r="AY176" s="91">
        <f t="shared" si="261"/>
        <v>350865</v>
      </c>
    </row>
    <row r="177" spans="1:51" ht="291" customHeight="1">
      <c r="A177" s="85" t="s">
        <v>880</v>
      </c>
      <c r="B177" s="85" t="s">
        <v>639</v>
      </c>
      <c r="C177" s="85" t="s">
        <v>640</v>
      </c>
      <c r="D177" s="85" t="s">
        <v>82</v>
      </c>
      <c r="E177" s="85" t="s">
        <v>656</v>
      </c>
      <c r="F177" s="135">
        <v>4</v>
      </c>
      <c r="G177" s="135" t="s">
        <v>160</v>
      </c>
      <c r="H177" s="135" t="s">
        <v>635</v>
      </c>
      <c r="I177" s="85"/>
      <c r="J177" s="91">
        <v>20301</v>
      </c>
      <c r="K177" s="91">
        <v>0</v>
      </c>
      <c r="L177" s="91">
        <v>0</v>
      </c>
      <c r="M177" s="91">
        <v>0</v>
      </c>
      <c r="N177" s="91">
        <v>0</v>
      </c>
      <c r="O177" s="91">
        <f t="shared" si="248"/>
        <v>20301</v>
      </c>
      <c r="P177" s="91">
        <v>18518</v>
      </c>
      <c r="Q177" s="91">
        <v>0</v>
      </c>
      <c r="R177" s="91">
        <v>0</v>
      </c>
      <c r="S177" s="91">
        <v>0</v>
      </c>
      <c r="T177" s="91">
        <v>0</v>
      </c>
      <c r="U177" s="91">
        <f t="shared" si="262"/>
        <v>18518</v>
      </c>
      <c r="V177" s="91">
        <v>22181</v>
      </c>
      <c r="W177" s="91">
        <v>0</v>
      </c>
      <c r="X177" s="91">
        <v>0</v>
      </c>
      <c r="Y177" s="91">
        <v>0</v>
      </c>
      <c r="Z177" s="91">
        <v>0</v>
      </c>
      <c r="AA177" s="91">
        <f t="shared" si="272"/>
        <v>22181</v>
      </c>
      <c r="AB177" s="91">
        <v>0</v>
      </c>
      <c r="AC177" s="91">
        <v>0</v>
      </c>
      <c r="AD177" s="91">
        <v>0</v>
      </c>
      <c r="AE177" s="91">
        <v>0</v>
      </c>
      <c r="AF177" s="91">
        <v>0</v>
      </c>
      <c r="AG177" s="91">
        <f t="shared" si="263"/>
        <v>0</v>
      </c>
      <c r="AH177" s="91">
        <f t="shared" si="291"/>
        <v>61000</v>
      </c>
      <c r="AI177" s="91">
        <f t="shared" si="301"/>
        <v>0</v>
      </c>
      <c r="AJ177" s="91">
        <f t="shared" si="302"/>
        <v>0</v>
      </c>
      <c r="AK177" s="91">
        <f t="shared" si="303"/>
        <v>0</v>
      </c>
      <c r="AL177" s="91">
        <f t="shared" si="304"/>
        <v>0</v>
      </c>
      <c r="AM177" s="91">
        <f t="shared" si="292"/>
        <v>61000</v>
      </c>
      <c r="AN177" s="91"/>
      <c r="AO177" s="91"/>
      <c r="AP177" s="91"/>
      <c r="AQ177" s="91"/>
      <c r="AR177" s="91"/>
      <c r="AS177" s="91"/>
      <c r="AT177" s="91">
        <f t="shared" si="259"/>
        <v>61000</v>
      </c>
      <c r="AU177" s="91">
        <f t="shared" si="281"/>
        <v>0</v>
      </c>
      <c r="AV177" s="91">
        <f t="shared" si="282"/>
        <v>0</v>
      </c>
      <c r="AW177" s="91">
        <f t="shared" si="283"/>
        <v>0</v>
      </c>
      <c r="AX177" s="91">
        <f t="shared" si="284"/>
        <v>0</v>
      </c>
      <c r="AY177" s="91">
        <f t="shared" si="261"/>
        <v>61000</v>
      </c>
    </row>
    <row r="178" spans="1:51" ht="89.25">
      <c r="A178" s="85" t="s">
        <v>881</v>
      </c>
      <c r="B178" s="85" t="s">
        <v>131</v>
      </c>
      <c r="C178" s="85" t="s">
        <v>641</v>
      </c>
      <c r="D178" s="85" t="s">
        <v>71</v>
      </c>
      <c r="E178" s="85"/>
      <c r="F178" s="135">
        <v>4</v>
      </c>
      <c r="G178" s="135" t="s">
        <v>160</v>
      </c>
      <c r="H178" s="135" t="s">
        <v>357</v>
      </c>
      <c r="I178" s="85"/>
      <c r="J178" s="91">
        <v>4079</v>
      </c>
      <c r="K178" s="91">
        <v>0</v>
      </c>
      <c r="L178" s="91">
        <v>0</v>
      </c>
      <c r="M178" s="91">
        <v>0</v>
      </c>
      <c r="N178" s="91">
        <v>0</v>
      </c>
      <c r="O178" s="91">
        <f t="shared" si="248"/>
        <v>4079</v>
      </c>
      <c r="P178" s="91">
        <v>0</v>
      </c>
      <c r="Q178" s="91">
        <v>0</v>
      </c>
      <c r="R178" s="91">
        <v>0</v>
      </c>
      <c r="S178" s="91">
        <v>0</v>
      </c>
      <c r="T178" s="91">
        <v>0</v>
      </c>
      <c r="U178" s="91">
        <f t="shared" si="262"/>
        <v>0</v>
      </c>
      <c r="V178" s="91">
        <v>0</v>
      </c>
      <c r="W178" s="91">
        <v>0</v>
      </c>
      <c r="X178" s="91">
        <v>0</v>
      </c>
      <c r="Y178" s="91">
        <v>0</v>
      </c>
      <c r="Z178" s="91">
        <v>0</v>
      </c>
      <c r="AA178" s="91">
        <f t="shared" si="272"/>
        <v>0</v>
      </c>
      <c r="AB178" s="91">
        <v>0</v>
      </c>
      <c r="AC178" s="91">
        <v>0</v>
      </c>
      <c r="AD178" s="91">
        <v>0</v>
      </c>
      <c r="AE178" s="91">
        <v>0</v>
      </c>
      <c r="AF178" s="91">
        <v>0</v>
      </c>
      <c r="AG178" s="91">
        <f t="shared" si="263"/>
        <v>0</v>
      </c>
      <c r="AH178" s="91">
        <f t="shared" ref="AH178:AH179" si="305">SUM(J178,P178,V178,AB178)</f>
        <v>4079</v>
      </c>
      <c r="AI178" s="91">
        <f t="shared" ref="AI178:AI179" si="306">SUM(K178,Q178,W178,AC178)</f>
        <v>0</v>
      </c>
      <c r="AJ178" s="91">
        <f t="shared" ref="AJ178:AJ179" si="307">SUM(L178,R178,X178,AD178)</f>
        <v>0</v>
      </c>
      <c r="AK178" s="91">
        <f t="shared" ref="AK178:AK179" si="308">SUM(M178,S178,Y178,AE178)</f>
        <v>0</v>
      </c>
      <c r="AL178" s="91">
        <f t="shared" ref="AL178:AL179" si="309">SUM(N178,T178,Z178,AF178)</f>
        <v>0</v>
      </c>
      <c r="AM178" s="91">
        <f t="shared" ref="AM178:AM179" si="310">SUM(AH178:AL178)</f>
        <v>4079</v>
      </c>
      <c r="AN178" s="91"/>
      <c r="AO178" s="91"/>
      <c r="AP178" s="91"/>
      <c r="AQ178" s="91"/>
      <c r="AR178" s="91"/>
      <c r="AS178" s="91"/>
      <c r="AT178" s="91">
        <f t="shared" si="259"/>
        <v>4079</v>
      </c>
      <c r="AU178" s="91">
        <f t="shared" si="281"/>
        <v>0</v>
      </c>
      <c r="AV178" s="91">
        <f t="shared" si="282"/>
        <v>0</v>
      </c>
      <c r="AW178" s="91">
        <f t="shared" si="283"/>
        <v>0</v>
      </c>
      <c r="AX178" s="91">
        <f t="shared" si="284"/>
        <v>0</v>
      </c>
      <c r="AY178" s="91">
        <f t="shared" si="261"/>
        <v>4079</v>
      </c>
    </row>
    <row r="179" spans="1:51" ht="89.25">
      <c r="A179" s="85" t="s">
        <v>882</v>
      </c>
      <c r="B179" s="85" t="s">
        <v>131</v>
      </c>
      <c r="C179" s="85" t="s">
        <v>465</v>
      </c>
      <c r="D179" s="85" t="s">
        <v>71</v>
      </c>
      <c r="E179" s="85"/>
      <c r="F179" s="135">
        <v>4</v>
      </c>
      <c r="G179" s="135" t="s">
        <v>160</v>
      </c>
      <c r="H179" s="135" t="s">
        <v>357</v>
      </c>
      <c r="I179" s="85"/>
      <c r="J179" s="91">
        <v>4164</v>
      </c>
      <c r="K179" s="91">
        <v>0</v>
      </c>
      <c r="L179" s="91">
        <v>0</v>
      </c>
      <c r="M179" s="91">
        <v>0</v>
      </c>
      <c r="N179" s="91">
        <v>0</v>
      </c>
      <c r="O179" s="91">
        <f t="shared" si="248"/>
        <v>4164</v>
      </c>
      <c r="P179" s="91">
        <v>0</v>
      </c>
      <c r="Q179" s="91">
        <v>0</v>
      </c>
      <c r="R179" s="91">
        <v>0</v>
      </c>
      <c r="S179" s="91">
        <v>0</v>
      </c>
      <c r="T179" s="91">
        <v>0</v>
      </c>
      <c r="U179" s="91">
        <f t="shared" si="262"/>
        <v>0</v>
      </c>
      <c r="V179" s="91">
        <v>0</v>
      </c>
      <c r="W179" s="91">
        <v>0</v>
      </c>
      <c r="X179" s="91">
        <v>0</v>
      </c>
      <c r="Y179" s="91">
        <v>0</v>
      </c>
      <c r="Z179" s="91">
        <v>0</v>
      </c>
      <c r="AA179" s="91">
        <f t="shared" si="272"/>
        <v>0</v>
      </c>
      <c r="AB179" s="91">
        <v>0</v>
      </c>
      <c r="AC179" s="91">
        <v>0</v>
      </c>
      <c r="AD179" s="91">
        <v>0</v>
      </c>
      <c r="AE179" s="91">
        <v>0</v>
      </c>
      <c r="AF179" s="91">
        <v>0</v>
      </c>
      <c r="AG179" s="91">
        <f t="shared" si="263"/>
        <v>0</v>
      </c>
      <c r="AH179" s="91">
        <f t="shared" si="305"/>
        <v>4164</v>
      </c>
      <c r="AI179" s="91">
        <f t="shared" si="306"/>
        <v>0</v>
      </c>
      <c r="AJ179" s="91">
        <f t="shared" si="307"/>
        <v>0</v>
      </c>
      <c r="AK179" s="91">
        <f t="shared" si="308"/>
        <v>0</v>
      </c>
      <c r="AL179" s="91">
        <f t="shared" si="309"/>
        <v>0</v>
      </c>
      <c r="AM179" s="91">
        <f t="shared" si="310"/>
        <v>4164</v>
      </c>
      <c r="AN179" s="91"/>
      <c r="AO179" s="91"/>
      <c r="AP179" s="91"/>
      <c r="AQ179" s="91"/>
      <c r="AR179" s="91"/>
      <c r="AS179" s="91"/>
      <c r="AT179" s="91">
        <f t="shared" si="259"/>
        <v>4164</v>
      </c>
      <c r="AU179" s="91">
        <f t="shared" si="281"/>
        <v>0</v>
      </c>
      <c r="AV179" s="91">
        <f t="shared" si="282"/>
        <v>0</v>
      </c>
      <c r="AW179" s="91">
        <f t="shared" si="283"/>
        <v>0</v>
      </c>
      <c r="AX179" s="91">
        <f t="shared" si="284"/>
        <v>0</v>
      </c>
      <c r="AY179" s="91">
        <f t="shared" si="261"/>
        <v>4164</v>
      </c>
    </row>
    <row r="180" spans="1:51" ht="216.75">
      <c r="A180" s="85" t="s">
        <v>883</v>
      </c>
      <c r="B180" s="85" t="s">
        <v>131</v>
      </c>
      <c r="C180" s="85" t="s">
        <v>644</v>
      </c>
      <c r="D180" s="85" t="s">
        <v>71</v>
      </c>
      <c r="E180" s="85"/>
      <c r="F180" s="135">
        <v>4</v>
      </c>
      <c r="G180" s="135" t="s">
        <v>160</v>
      </c>
      <c r="H180" s="135" t="s">
        <v>357</v>
      </c>
      <c r="I180" s="85"/>
      <c r="J180" s="91">
        <v>27827</v>
      </c>
      <c r="K180" s="91">
        <v>0</v>
      </c>
      <c r="L180" s="91">
        <v>0</v>
      </c>
      <c r="M180" s="91">
        <v>0</v>
      </c>
      <c r="N180" s="91">
        <v>0</v>
      </c>
      <c r="O180" s="91">
        <f t="shared" si="248"/>
        <v>27827</v>
      </c>
      <c r="P180" s="91">
        <v>0</v>
      </c>
      <c r="Q180" s="91">
        <v>0</v>
      </c>
      <c r="R180" s="91">
        <v>0</v>
      </c>
      <c r="S180" s="91">
        <v>0</v>
      </c>
      <c r="T180" s="91">
        <v>0</v>
      </c>
      <c r="U180" s="91">
        <f t="shared" si="262"/>
        <v>0</v>
      </c>
      <c r="V180" s="91">
        <v>0</v>
      </c>
      <c r="W180" s="91">
        <v>0</v>
      </c>
      <c r="X180" s="91">
        <v>0</v>
      </c>
      <c r="Y180" s="91">
        <v>0</v>
      </c>
      <c r="Z180" s="91">
        <v>0</v>
      </c>
      <c r="AA180" s="91">
        <f t="shared" si="272"/>
        <v>0</v>
      </c>
      <c r="AB180" s="91">
        <v>0</v>
      </c>
      <c r="AC180" s="91">
        <v>0</v>
      </c>
      <c r="AD180" s="91">
        <v>0</v>
      </c>
      <c r="AE180" s="91">
        <v>0</v>
      </c>
      <c r="AF180" s="91">
        <v>0</v>
      </c>
      <c r="AG180" s="91">
        <f t="shared" si="263"/>
        <v>0</v>
      </c>
      <c r="AH180" s="91">
        <f t="shared" ref="AH180:AH182" si="311">SUM(J180,P180,V180,AB180)</f>
        <v>27827</v>
      </c>
      <c r="AI180" s="91">
        <f t="shared" ref="AI180:AI182" si="312">SUM(K180,Q180,W180,AC180)</f>
        <v>0</v>
      </c>
      <c r="AJ180" s="91">
        <f t="shared" ref="AJ180:AJ182" si="313">SUM(L180,R180,X180,AD180)</f>
        <v>0</v>
      </c>
      <c r="AK180" s="91">
        <f t="shared" ref="AK180:AK182" si="314">SUM(M180,S180,Y180,AE180)</f>
        <v>0</v>
      </c>
      <c r="AL180" s="91">
        <f t="shared" ref="AL180:AL182" si="315">SUM(N180,T180,Z180,AF180)</f>
        <v>0</v>
      </c>
      <c r="AM180" s="91">
        <f t="shared" ref="AM180:AM182" si="316">SUM(AH180:AL180)</f>
        <v>27827</v>
      </c>
      <c r="AN180" s="91"/>
      <c r="AO180" s="91"/>
      <c r="AP180" s="91"/>
      <c r="AQ180" s="91"/>
      <c r="AR180" s="91"/>
      <c r="AS180" s="91"/>
      <c r="AT180" s="91">
        <f t="shared" si="259"/>
        <v>27827</v>
      </c>
      <c r="AU180" s="91">
        <f t="shared" si="281"/>
        <v>0</v>
      </c>
      <c r="AV180" s="91">
        <f t="shared" si="282"/>
        <v>0</v>
      </c>
      <c r="AW180" s="91">
        <f t="shared" si="283"/>
        <v>0</v>
      </c>
      <c r="AX180" s="91">
        <f t="shared" si="284"/>
        <v>0</v>
      </c>
      <c r="AY180" s="91">
        <f t="shared" si="261"/>
        <v>27827</v>
      </c>
    </row>
    <row r="181" spans="1:51" ht="63.75">
      <c r="A181" s="85" t="s">
        <v>884</v>
      </c>
      <c r="B181" s="85" t="s">
        <v>381</v>
      </c>
      <c r="C181" s="85" t="s">
        <v>645</v>
      </c>
      <c r="D181" s="85" t="s">
        <v>111</v>
      </c>
      <c r="E181" s="85" t="s">
        <v>646</v>
      </c>
      <c r="F181" s="135">
        <v>4</v>
      </c>
      <c r="G181" s="135">
        <v>7</v>
      </c>
      <c r="H181" s="135" t="s">
        <v>633</v>
      </c>
      <c r="I181" s="85"/>
      <c r="J181" s="91">
        <v>0</v>
      </c>
      <c r="K181" s="91">
        <v>0</v>
      </c>
      <c r="L181" s="91">
        <v>0</v>
      </c>
      <c r="M181" s="91">
        <v>0</v>
      </c>
      <c r="N181" s="91">
        <v>16500</v>
      </c>
      <c r="O181" s="91">
        <f t="shared" si="248"/>
        <v>16500</v>
      </c>
      <c r="P181" s="91">
        <v>0</v>
      </c>
      <c r="Q181" s="91">
        <v>0</v>
      </c>
      <c r="R181" s="91">
        <v>0</v>
      </c>
      <c r="S181" s="91">
        <v>0</v>
      </c>
      <c r="T181" s="91">
        <v>0</v>
      </c>
      <c r="U181" s="91">
        <f t="shared" si="262"/>
        <v>0</v>
      </c>
      <c r="V181" s="91">
        <v>0</v>
      </c>
      <c r="W181" s="91">
        <v>0</v>
      </c>
      <c r="X181" s="91">
        <v>0</v>
      </c>
      <c r="Y181" s="91">
        <v>0</v>
      </c>
      <c r="Z181" s="91">
        <v>0</v>
      </c>
      <c r="AA181" s="91">
        <f t="shared" si="272"/>
        <v>0</v>
      </c>
      <c r="AB181" s="91">
        <v>0</v>
      </c>
      <c r="AC181" s="91">
        <v>0</v>
      </c>
      <c r="AD181" s="91">
        <v>0</v>
      </c>
      <c r="AE181" s="91">
        <v>0</v>
      </c>
      <c r="AF181" s="91">
        <v>0</v>
      </c>
      <c r="AG181" s="91">
        <f t="shared" si="263"/>
        <v>0</v>
      </c>
      <c r="AH181" s="91">
        <f t="shared" si="311"/>
        <v>0</v>
      </c>
      <c r="AI181" s="91">
        <f t="shared" si="312"/>
        <v>0</v>
      </c>
      <c r="AJ181" s="91">
        <f t="shared" si="313"/>
        <v>0</v>
      </c>
      <c r="AK181" s="91">
        <f t="shared" si="314"/>
        <v>0</v>
      </c>
      <c r="AL181" s="91">
        <f t="shared" si="315"/>
        <v>16500</v>
      </c>
      <c r="AM181" s="91">
        <f t="shared" si="316"/>
        <v>16500</v>
      </c>
      <c r="AN181" s="91"/>
      <c r="AO181" s="91"/>
      <c r="AP181" s="91"/>
      <c r="AQ181" s="91"/>
      <c r="AR181" s="91"/>
      <c r="AS181" s="91"/>
      <c r="AT181" s="91">
        <f t="shared" si="259"/>
        <v>0</v>
      </c>
      <c r="AU181" s="91">
        <f t="shared" si="281"/>
        <v>0</v>
      </c>
      <c r="AV181" s="91">
        <f t="shared" si="282"/>
        <v>0</v>
      </c>
      <c r="AW181" s="91">
        <f t="shared" si="283"/>
        <v>0</v>
      </c>
      <c r="AX181" s="91">
        <f t="shared" si="284"/>
        <v>16500</v>
      </c>
      <c r="AY181" s="91">
        <f t="shared" si="261"/>
        <v>16500</v>
      </c>
    </row>
    <row r="182" spans="1:51" ht="63.75">
      <c r="A182" s="85" t="s">
        <v>885</v>
      </c>
      <c r="B182" s="85" t="s">
        <v>142</v>
      </c>
      <c r="C182" s="85" t="s">
        <v>501</v>
      </c>
      <c r="D182" s="85" t="s">
        <v>82</v>
      </c>
      <c r="E182" s="85" t="s">
        <v>619</v>
      </c>
      <c r="F182" s="135">
        <v>4</v>
      </c>
      <c r="G182" s="135" t="s">
        <v>160</v>
      </c>
      <c r="H182" s="135" t="s">
        <v>360</v>
      </c>
      <c r="I182" s="85"/>
      <c r="J182" s="91">
        <v>0</v>
      </c>
      <c r="K182" s="91">
        <v>0</v>
      </c>
      <c r="L182" s="91">
        <v>0</v>
      </c>
      <c r="M182" s="91">
        <v>0</v>
      </c>
      <c r="N182" s="91">
        <v>0</v>
      </c>
      <c r="O182" s="91">
        <f t="shared" si="248"/>
        <v>0</v>
      </c>
      <c r="P182" s="91">
        <v>50000</v>
      </c>
      <c r="Q182" s="91">
        <v>0</v>
      </c>
      <c r="R182" s="91">
        <v>0</v>
      </c>
      <c r="S182" s="91">
        <v>0</v>
      </c>
      <c r="T182" s="91">
        <v>0</v>
      </c>
      <c r="U182" s="91">
        <f t="shared" si="262"/>
        <v>50000</v>
      </c>
      <c r="V182" s="91">
        <v>50000</v>
      </c>
      <c r="W182" s="91">
        <v>0</v>
      </c>
      <c r="X182" s="91">
        <v>0</v>
      </c>
      <c r="Y182" s="91">
        <v>0</v>
      </c>
      <c r="Z182" s="91">
        <v>0</v>
      </c>
      <c r="AA182" s="91">
        <f t="shared" si="272"/>
        <v>50000</v>
      </c>
      <c r="AB182" s="91">
        <v>50000</v>
      </c>
      <c r="AC182" s="91">
        <v>0</v>
      </c>
      <c r="AD182" s="91">
        <v>0</v>
      </c>
      <c r="AE182" s="91">
        <v>0</v>
      </c>
      <c r="AF182" s="91">
        <v>0</v>
      </c>
      <c r="AG182" s="91">
        <f t="shared" si="263"/>
        <v>50000</v>
      </c>
      <c r="AH182" s="91">
        <f t="shared" si="311"/>
        <v>150000</v>
      </c>
      <c r="AI182" s="91">
        <f t="shared" si="312"/>
        <v>0</v>
      </c>
      <c r="AJ182" s="91">
        <f t="shared" si="313"/>
        <v>0</v>
      </c>
      <c r="AK182" s="91">
        <f t="shared" si="314"/>
        <v>0</v>
      </c>
      <c r="AL182" s="91">
        <f t="shared" si="315"/>
        <v>0</v>
      </c>
      <c r="AM182" s="91">
        <f t="shared" si="316"/>
        <v>150000</v>
      </c>
      <c r="AN182" s="91"/>
      <c r="AO182" s="91"/>
      <c r="AP182" s="91"/>
      <c r="AQ182" s="91"/>
      <c r="AR182" s="91"/>
      <c r="AS182" s="91"/>
      <c r="AT182" s="91">
        <f t="shared" si="259"/>
        <v>150000</v>
      </c>
      <c r="AU182" s="91">
        <f t="shared" si="281"/>
        <v>0</v>
      </c>
      <c r="AV182" s="91">
        <f t="shared" si="282"/>
        <v>0</v>
      </c>
      <c r="AW182" s="91">
        <f t="shared" si="283"/>
        <v>0</v>
      </c>
      <c r="AX182" s="91">
        <f t="shared" si="284"/>
        <v>0</v>
      </c>
      <c r="AY182" s="91">
        <f t="shared" si="261"/>
        <v>150000</v>
      </c>
    </row>
    <row r="183" spans="1:51" ht="127.5">
      <c r="A183" s="85" t="s">
        <v>887</v>
      </c>
      <c r="B183" s="85" t="s">
        <v>110</v>
      </c>
      <c r="C183" s="85" t="s">
        <v>647</v>
      </c>
      <c r="D183" s="85" t="s">
        <v>71</v>
      </c>
      <c r="E183" s="85"/>
      <c r="F183" s="135">
        <v>4</v>
      </c>
      <c r="G183" s="135" t="s">
        <v>160</v>
      </c>
      <c r="H183" s="135" t="s">
        <v>357</v>
      </c>
      <c r="I183" s="85"/>
      <c r="J183" s="91">
        <v>11500</v>
      </c>
      <c r="K183" s="91">
        <v>0</v>
      </c>
      <c r="L183" s="91">
        <v>0</v>
      </c>
      <c r="M183" s="91">
        <v>0</v>
      </c>
      <c r="N183" s="91">
        <v>0</v>
      </c>
      <c r="O183" s="91">
        <f t="shared" si="248"/>
        <v>11500</v>
      </c>
      <c r="P183" s="91">
        <v>14000</v>
      </c>
      <c r="Q183" s="91">
        <v>0</v>
      </c>
      <c r="R183" s="91">
        <v>0</v>
      </c>
      <c r="S183" s="91">
        <v>0</v>
      </c>
      <c r="T183" s="91">
        <v>0</v>
      </c>
      <c r="U183" s="91">
        <f t="shared" si="262"/>
        <v>14000</v>
      </c>
      <c r="V183" s="91">
        <v>0</v>
      </c>
      <c r="W183" s="91">
        <v>0</v>
      </c>
      <c r="X183" s="91">
        <v>0</v>
      </c>
      <c r="Y183" s="91">
        <v>0</v>
      </c>
      <c r="Z183" s="91">
        <v>0</v>
      </c>
      <c r="AA183" s="91">
        <f t="shared" si="272"/>
        <v>0</v>
      </c>
      <c r="AB183" s="91">
        <v>0</v>
      </c>
      <c r="AC183" s="91">
        <v>0</v>
      </c>
      <c r="AD183" s="91">
        <v>0</v>
      </c>
      <c r="AE183" s="91">
        <v>0</v>
      </c>
      <c r="AF183" s="91">
        <v>0</v>
      </c>
      <c r="AG183" s="91">
        <f t="shared" si="263"/>
        <v>0</v>
      </c>
      <c r="AH183" s="91">
        <f t="shared" ref="AH183:AH184" si="317">SUM(J183,P183,V183,AB183)</f>
        <v>25500</v>
      </c>
      <c r="AI183" s="91">
        <f t="shared" ref="AI183:AI184" si="318">SUM(K183,Q183,W183,AC183)</f>
        <v>0</v>
      </c>
      <c r="AJ183" s="91">
        <f t="shared" ref="AJ183:AJ184" si="319">SUM(L183,R183,X183,AD183)</f>
        <v>0</v>
      </c>
      <c r="AK183" s="91">
        <f t="shared" ref="AK183:AK184" si="320">SUM(M183,S183,Y183,AE183)</f>
        <v>0</v>
      </c>
      <c r="AL183" s="91">
        <f t="shared" ref="AL183:AL184" si="321">SUM(N183,T183,Z183,AF183)</f>
        <v>0</v>
      </c>
      <c r="AM183" s="91">
        <f t="shared" ref="AM183:AM184" si="322">SUM(AH183:AL183)</f>
        <v>25500</v>
      </c>
      <c r="AN183" s="91"/>
      <c r="AO183" s="91"/>
      <c r="AP183" s="91"/>
      <c r="AQ183" s="91"/>
      <c r="AR183" s="91"/>
      <c r="AS183" s="91"/>
      <c r="AT183" s="91">
        <f t="shared" si="259"/>
        <v>25500</v>
      </c>
      <c r="AU183" s="91">
        <f t="shared" si="281"/>
        <v>0</v>
      </c>
      <c r="AV183" s="91">
        <f t="shared" si="282"/>
        <v>0</v>
      </c>
      <c r="AW183" s="91">
        <f t="shared" si="283"/>
        <v>0</v>
      </c>
      <c r="AX183" s="91">
        <f t="shared" si="284"/>
        <v>0</v>
      </c>
      <c r="AY183" s="91">
        <f t="shared" si="261"/>
        <v>25500</v>
      </c>
    </row>
    <row r="184" spans="1:51" ht="255">
      <c r="A184" s="85" t="s">
        <v>937</v>
      </c>
      <c r="B184" s="85" t="s">
        <v>649</v>
      </c>
      <c r="C184" s="85" t="s">
        <v>650</v>
      </c>
      <c r="D184" s="85" t="s">
        <v>82</v>
      </c>
      <c r="E184" s="85" t="s">
        <v>660</v>
      </c>
      <c r="F184" s="135">
        <v>4</v>
      </c>
      <c r="G184" s="135" t="s">
        <v>160</v>
      </c>
      <c r="H184" s="135" t="s">
        <v>651</v>
      </c>
      <c r="I184" s="85"/>
      <c r="J184" s="91">
        <v>0</v>
      </c>
      <c r="K184" s="91">
        <v>0</v>
      </c>
      <c r="L184" s="91">
        <v>0</v>
      </c>
      <c r="M184" s="91">
        <v>0</v>
      </c>
      <c r="N184" s="91">
        <v>0</v>
      </c>
      <c r="O184" s="91">
        <f t="shared" si="248"/>
        <v>0</v>
      </c>
      <c r="P184" s="91">
        <v>0</v>
      </c>
      <c r="Q184" s="91">
        <v>0</v>
      </c>
      <c r="R184" s="91">
        <v>0</v>
      </c>
      <c r="S184" s="91">
        <v>0</v>
      </c>
      <c r="T184" s="91">
        <v>0</v>
      </c>
      <c r="U184" s="91">
        <f t="shared" si="262"/>
        <v>0</v>
      </c>
      <c r="V184" s="91">
        <v>0</v>
      </c>
      <c r="W184" s="91">
        <v>0</v>
      </c>
      <c r="X184" s="91">
        <v>0</v>
      </c>
      <c r="Y184" s="91">
        <v>0</v>
      </c>
      <c r="Z184" s="91">
        <v>0</v>
      </c>
      <c r="AA184" s="91">
        <f t="shared" si="272"/>
        <v>0</v>
      </c>
      <c r="AB184" s="91">
        <v>0</v>
      </c>
      <c r="AC184" s="91">
        <v>0</v>
      </c>
      <c r="AD184" s="91">
        <v>0</v>
      </c>
      <c r="AE184" s="91">
        <v>0</v>
      </c>
      <c r="AF184" s="91">
        <v>0</v>
      </c>
      <c r="AG184" s="91">
        <f t="shared" si="263"/>
        <v>0</v>
      </c>
      <c r="AH184" s="91">
        <f t="shared" si="317"/>
        <v>0</v>
      </c>
      <c r="AI184" s="91">
        <f t="shared" si="318"/>
        <v>0</v>
      </c>
      <c r="AJ184" s="91">
        <f t="shared" si="319"/>
        <v>0</v>
      </c>
      <c r="AK184" s="91">
        <f t="shared" si="320"/>
        <v>0</v>
      </c>
      <c r="AL184" s="91">
        <f t="shared" si="321"/>
        <v>0</v>
      </c>
      <c r="AM184" s="91">
        <f t="shared" si="322"/>
        <v>0</v>
      </c>
      <c r="AN184" s="91"/>
      <c r="AO184" s="91"/>
      <c r="AP184" s="91"/>
      <c r="AQ184" s="91"/>
      <c r="AR184" s="91"/>
      <c r="AS184" s="91"/>
      <c r="AT184" s="91">
        <f t="shared" si="259"/>
        <v>0</v>
      </c>
      <c r="AU184" s="91">
        <f t="shared" si="281"/>
        <v>0</v>
      </c>
      <c r="AV184" s="91">
        <f t="shared" si="282"/>
        <v>0</v>
      </c>
      <c r="AW184" s="91">
        <f t="shared" si="283"/>
        <v>0</v>
      </c>
      <c r="AX184" s="91">
        <f t="shared" si="284"/>
        <v>0</v>
      </c>
      <c r="AY184" s="91">
        <f t="shared" si="261"/>
        <v>0</v>
      </c>
    </row>
    <row r="185" spans="1:51" s="63" customFormat="1" ht="15.75" customHeight="1">
      <c r="A185" s="103" t="s">
        <v>664</v>
      </c>
      <c r="B185" s="95"/>
      <c r="C185" s="95"/>
      <c r="D185" s="95"/>
      <c r="E185" s="95"/>
      <c r="F185" s="118"/>
      <c r="G185" s="118"/>
      <c r="H185" s="118"/>
      <c r="I185" s="95"/>
      <c r="J185" s="96">
        <f t="shared" ref="J185:P185" si="323">J9+J19+J57+J145+J156+J159+J162</f>
        <v>21837442</v>
      </c>
      <c r="K185" s="96">
        <f t="shared" si="323"/>
        <v>639500</v>
      </c>
      <c r="L185" s="96">
        <f t="shared" si="323"/>
        <v>14700</v>
      </c>
      <c r="M185" s="96">
        <f t="shared" si="323"/>
        <v>16163</v>
      </c>
      <c r="N185" s="96">
        <f t="shared" si="323"/>
        <v>236265.60799999998</v>
      </c>
      <c r="O185" s="96">
        <f t="shared" si="248"/>
        <v>22744070.607999999</v>
      </c>
      <c r="P185" s="96">
        <f t="shared" si="323"/>
        <v>33661236</v>
      </c>
      <c r="Q185" s="96">
        <f>(Q9+Q19+Q145+Q159+Q156+Q162)</f>
        <v>726500</v>
      </c>
      <c r="R185" s="96">
        <f>(R9+R19+R145+R159+R156+R162)</f>
        <v>32100</v>
      </c>
      <c r="S185" s="96">
        <f>(S9+S19+S145+S159+S156+S162)</f>
        <v>53657</v>
      </c>
      <c r="T185" s="96">
        <f>T19+T57+T162</f>
        <v>392301.58799999999</v>
      </c>
      <c r="U185" s="96">
        <f>(U9+U19+U57+U145+U156+U159+U162)</f>
        <v>34865794.588</v>
      </c>
      <c r="V185" s="96">
        <f t="shared" ref="V185:AA185" si="324">V9+V19+V57+V145+V156+V159+V162</f>
        <v>47732607.145000003</v>
      </c>
      <c r="W185" s="96">
        <f t="shared" si="324"/>
        <v>628500</v>
      </c>
      <c r="X185" s="96">
        <f t="shared" si="324"/>
        <v>32100</v>
      </c>
      <c r="Y185" s="96">
        <f t="shared" si="324"/>
        <v>45250</v>
      </c>
      <c r="Z185" s="96">
        <f t="shared" si="324"/>
        <v>2200</v>
      </c>
      <c r="AA185" s="96">
        <f t="shared" si="324"/>
        <v>48440657.145000003</v>
      </c>
      <c r="AB185" s="96">
        <f t="shared" ref="AB185:AG185" si="325">AB9+AB19+AB57+AB145+AB159+AB156+AB162</f>
        <v>51392572.652000003</v>
      </c>
      <c r="AC185" s="96">
        <f t="shared" si="325"/>
        <v>628500</v>
      </c>
      <c r="AD185" s="96">
        <f t="shared" si="325"/>
        <v>32100</v>
      </c>
      <c r="AE185" s="96">
        <f t="shared" si="325"/>
        <v>44465</v>
      </c>
      <c r="AF185" s="96">
        <f t="shared" si="325"/>
        <v>0</v>
      </c>
      <c r="AG185" s="96">
        <f t="shared" si="325"/>
        <v>52097637.652000003</v>
      </c>
      <c r="AH185" s="96">
        <f>AH9+AH19+AH57+AH145+AH156+AH159+AH162</f>
        <v>154623857.79699999</v>
      </c>
      <c r="AI185" s="96">
        <f>AI9+AI19+AI57+AI145+AI156+AI159+AI162</f>
        <v>2623000</v>
      </c>
      <c r="AJ185" s="96">
        <f>AJ9+AJ19+AJ57+AJ145+AJ156+AJ159+AJ162</f>
        <v>111000</v>
      </c>
      <c r="AK185" s="96">
        <f>AK9+AK19+AK57+AK145+AK156+AK159+AK162</f>
        <v>159535</v>
      </c>
      <c r="AL185" s="96">
        <f>AL9+AL19+AL57+AL145+AL156+AL159+AL162</f>
        <v>630767.196</v>
      </c>
      <c r="AM185" s="96">
        <f>AH185+AI185+AJ185+AK185+AL185</f>
        <v>158148159.993</v>
      </c>
      <c r="AN185" s="96"/>
      <c r="AO185" s="96"/>
      <c r="AP185" s="96"/>
      <c r="AQ185" s="96"/>
      <c r="AR185" s="96"/>
      <c r="AS185" s="96"/>
      <c r="AT185" s="96">
        <f>AT9+AT19+AT57+AT145+AT156+AT159+AT162</f>
        <v>154623857.79699999</v>
      </c>
      <c r="AU185" s="96">
        <f>AU9+AU19+AU57+AU145+AU156+AU159+AU162</f>
        <v>2623000</v>
      </c>
      <c r="AV185" s="96">
        <f>AV9+AV19+AV57+AV145+AV156+AV159+AV162</f>
        <v>111000</v>
      </c>
      <c r="AW185" s="96">
        <f>AW9+AW19+AW57+AW145+AW156+AW159+AW162</f>
        <v>159535</v>
      </c>
      <c r="AX185" s="96">
        <f>AX9+AX19+AX57+AX145+AX156+AX159+AX162</f>
        <v>630767.196</v>
      </c>
      <c r="AY185" s="96">
        <f>AT185+AU185+AV185+AW185+AX185</f>
        <v>158148159.993</v>
      </c>
    </row>
    <row r="186" spans="1:51" ht="27">
      <c r="A186" s="100" t="s">
        <v>938</v>
      </c>
      <c r="B186" s="97"/>
      <c r="C186" s="98"/>
      <c r="D186" s="99"/>
      <c r="E186" s="99"/>
      <c r="F186" s="138"/>
      <c r="G186" s="138"/>
      <c r="H186" s="138"/>
      <c r="I186" s="100"/>
      <c r="J186" s="101"/>
      <c r="K186" s="101"/>
      <c r="L186" s="101"/>
      <c r="M186" s="101"/>
      <c r="N186" s="101"/>
      <c r="O186" s="101"/>
      <c r="P186" s="101"/>
      <c r="Q186" s="101"/>
      <c r="R186" s="101"/>
      <c r="S186" s="101"/>
      <c r="T186" s="101"/>
      <c r="U186" s="101"/>
      <c r="V186" s="101"/>
      <c r="W186" s="101"/>
      <c r="X186" s="101"/>
      <c r="Y186" s="101"/>
      <c r="Z186" s="101"/>
      <c r="AA186" s="101"/>
      <c r="AB186" s="101"/>
      <c r="AC186" s="101"/>
      <c r="AD186" s="101"/>
      <c r="AE186" s="101"/>
      <c r="AF186" s="101"/>
      <c r="AG186" s="101"/>
      <c r="AH186" s="101"/>
      <c r="AI186" s="101"/>
      <c r="AJ186" s="101"/>
      <c r="AK186" s="101"/>
      <c r="AL186" s="101"/>
      <c r="AM186" s="101"/>
      <c r="AN186" s="102"/>
      <c r="AO186" s="98"/>
      <c r="AP186" s="98"/>
      <c r="AQ186" s="98"/>
      <c r="AR186" s="98"/>
      <c r="AS186" s="98"/>
      <c r="AT186" s="98"/>
      <c r="AU186" s="98"/>
      <c r="AV186" s="98"/>
      <c r="AW186" s="98"/>
      <c r="AX186" s="98"/>
      <c r="AY186" s="98"/>
    </row>
    <row r="187" spans="1:51">
      <c r="A187" s="62"/>
      <c r="B187" s="150"/>
      <c r="C187" s="150"/>
      <c r="D187" s="150"/>
      <c r="E187" s="150"/>
      <c r="F187" s="150"/>
      <c r="G187" s="150"/>
      <c r="H187" s="150"/>
      <c r="I187" s="150"/>
      <c r="U187" s="47"/>
    </row>
    <row r="188" spans="1:51" ht="15" customHeight="1">
      <c r="C188" s="17"/>
      <c r="I188" s="17"/>
      <c r="P188" s="48"/>
    </row>
    <row r="189" spans="1:51" ht="15" customHeight="1">
      <c r="C189" s="17"/>
      <c r="I189" s="17"/>
      <c r="P189" s="48"/>
    </row>
    <row r="191" spans="1:51">
      <c r="N191" s="49"/>
    </row>
    <row r="192" spans="1:51">
      <c r="AY192" s="50"/>
    </row>
  </sheetData>
  <autoFilter ref="A1:AY186">
    <filterColumn colId="3" showButton="0"/>
    <filterColumn colId="9"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19" showButton="0"/>
    <filterColumn colId="21" showButton="0"/>
    <filterColumn colId="22" showButton="0"/>
    <filterColumn colId="23" showButton="0"/>
    <filterColumn colId="24" showButton="0"/>
    <filterColumn colId="25" showButton="0"/>
    <filterColumn colId="27" showButton="0"/>
    <filterColumn colId="28" showButton="0"/>
    <filterColumn colId="29" showButton="0"/>
    <filterColumn colId="30" showButton="0"/>
    <filterColumn colId="31" showButton="0"/>
    <filterColumn colId="33" showButton="0"/>
    <filterColumn colId="34" showButton="0"/>
    <filterColumn colId="35" showButton="0"/>
    <filterColumn colId="36" showButton="0"/>
    <filterColumn colId="37" showButton="0"/>
    <filterColumn colId="39" showButton="0"/>
    <filterColumn colId="40" showButton="0"/>
    <filterColumn colId="41" showButton="0"/>
    <filterColumn colId="42" showButton="0"/>
    <filterColumn colId="43" showButton="0"/>
    <filterColumn colId="45" showButton="0"/>
    <filterColumn colId="46" showButton="0"/>
    <filterColumn colId="47" showButton="0"/>
    <filterColumn colId="48" showButton="0"/>
    <filterColumn colId="49" showButton="0"/>
  </autoFilter>
  <mergeCells count="25">
    <mergeCell ref="AN2:AS2"/>
    <mergeCell ref="AT2:AY2"/>
    <mergeCell ref="B187:I187"/>
    <mergeCell ref="AH1:AM1"/>
    <mergeCell ref="AN1:AS1"/>
    <mergeCell ref="AT1:AY1"/>
    <mergeCell ref="D2:D3"/>
    <mergeCell ref="E2:E3"/>
    <mergeCell ref="J2:O2"/>
    <mergeCell ref="P2:U2"/>
    <mergeCell ref="V2:AA2"/>
    <mergeCell ref="AB2:AG2"/>
    <mergeCell ref="AH2:AM2"/>
    <mergeCell ref="H1:H3"/>
    <mergeCell ref="I1:I3"/>
    <mergeCell ref="J1:O1"/>
    <mergeCell ref="P1:U1"/>
    <mergeCell ref="V1:AA1"/>
    <mergeCell ref="AB1:AG1"/>
    <mergeCell ref="A1:A3"/>
    <mergeCell ref="B1:B3"/>
    <mergeCell ref="C1:C3"/>
    <mergeCell ref="D1:E1"/>
    <mergeCell ref="F1:F3"/>
    <mergeCell ref="G1:G3"/>
  </mergeCells>
  <conditionalFormatting sqref="AJ3 AP3 AV3 AL3 AR3 AX3 A10:B10 L3 N3 R3 X3 AD3 T3 Z3 AF3 J10:N10 P10:T10 V10:Z10 AB10:AF10 AH10:AL18 AN10:AX10 AT11:AX18">
    <cfRule type="cellIs" dxfId="6" priority="12" stopIfTrue="1" operator="equal">
      <formula>0</formula>
    </cfRule>
  </conditionalFormatting>
  <conditionalFormatting sqref="J46">
    <cfRule type="cellIs" dxfId="5" priority="5" operator="notEqual">
      <formula>#REF!</formula>
    </cfRule>
  </conditionalFormatting>
  <dataValidations count="2">
    <dataValidation type="list" allowBlank="1" showInputMessage="1" sqref="E185 M58:M144 E5:E17 M38:M41 E21:E36 M163:M184 M43:M53 M55:M56 M18 E19 M146:M155 M157:M158 M160:M161">
      <formula1>"CAR, NCR, I, II, III, IVA, IVB, V, VI, VII, VIII, IX, X, XI, XII, XIII, ARMM,  "</formula1>
    </dataValidation>
    <dataValidation type="list" allowBlank="1" showInputMessage="1" sqref="D185 L58:L144 D5:D17 L38:L41 D21:D25 L163:L184 L43:L53 L55:L56 L18 D19 L146:L155 L157:L158 L160:L161">
      <formula1>"Nationwide, Interregional, Region-Specific,  "</formula1>
    </dataValidation>
  </dataValidations>
  <printOptions horizontalCentered="1"/>
  <pageMargins left="0.33" right="0.36" top="0.75" bottom="0.75" header="0.3" footer="0.3"/>
  <pageSetup paperSize="9" scale="67" pageOrder="overThenDown" orientation="landscape" r:id="rId1"/>
  <headerFooter>
    <oddHeader>&amp;C&amp;"-,Bold"&amp;14Chapter 4: Competitive and Sustainable Agriculture and Fisheries Sector
Annex B2: List of Non-Core Investment Programs and Projects (Non-CIPs) with &amp;"Arial,Bold"&amp;12Annual Investment Targets By Source of Financing</oddHeader>
    <oddFooter>&amp;LPart 2 of 5&amp;C&amp;"Arial,Bold"&amp;12 2011-2016 Revalidated Public Investment Program &amp;RPage &amp;P of &amp;N</oddFooter>
  </headerFooter>
  <rowBreaks count="1" manualBreakCount="1">
    <brk id="53" max="50" man="1"/>
  </rowBreaks>
  <colBreaks count="7" manualBreakCount="7">
    <brk id="9" max="185" man="1"/>
    <brk id="15" max="1048575" man="1"/>
    <brk id="21" max="1048575" man="1"/>
    <brk id="27" max="1048575" man="1"/>
    <brk id="33" max="1048575" man="1"/>
    <brk id="39" max="1048575" man="1"/>
    <brk id="45" max="1048575" man="1"/>
  </colBreaks>
</worksheet>
</file>

<file path=xl/worksheets/sheet3.xml><?xml version="1.0" encoding="utf-8"?>
<worksheet xmlns="http://schemas.openxmlformats.org/spreadsheetml/2006/main" xmlns:r="http://schemas.openxmlformats.org/officeDocument/2006/relationships">
  <dimension ref="A1:AZ36"/>
  <sheetViews>
    <sheetView view="pageBreakPreview" zoomScale="120" zoomScaleNormal="78" zoomScaleSheetLayoutView="120" workbookViewId="0">
      <selection activeCell="C10" sqref="C10"/>
    </sheetView>
  </sheetViews>
  <sheetFormatPr defaultRowHeight="12.75"/>
  <cols>
    <col min="1" max="1" width="45.7109375" style="1" customWidth="1"/>
    <col min="2" max="2" width="10.7109375" style="20" customWidth="1"/>
    <col min="3" max="3" width="45.7109375" style="1" customWidth="1"/>
    <col min="4" max="5" width="15.7109375" style="20" customWidth="1"/>
    <col min="6" max="6" width="10.7109375" style="20" customWidth="1"/>
    <col min="7" max="7" width="15.7109375" style="20" customWidth="1"/>
    <col min="8" max="8" width="23.7109375" style="21" customWidth="1"/>
    <col min="9" max="9" width="15.7109375" style="13" customWidth="1"/>
    <col min="10" max="40" width="20.7109375" style="18" customWidth="1"/>
    <col min="41" max="51" width="20.7109375" style="1" customWidth="1"/>
    <col min="52" max="52" width="20.5703125" style="1" customWidth="1"/>
    <col min="53" max="16384" width="9.140625" style="1"/>
  </cols>
  <sheetData>
    <row r="1" spans="1:51" s="8" customFormat="1" ht="12.75" customHeight="1">
      <c r="A1" s="157" t="s">
        <v>928</v>
      </c>
      <c r="B1" s="169" t="s">
        <v>0</v>
      </c>
      <c r="C1" s="169" t="s">
        <v>926</v>
      </c>
      <c r="D1" s="155" t="s">
        <v>922</v>
      </c>
      <c r="E1" s="156"/>
      <c r="F1" s="169" t="s">
        <v>2</v>
      </c>
      <c r="G1" s="169" t="s">
        <v>886</v>
      </c>
      <c r="H1" s="169" t="s">
        <v>4</v>
      </c>
      <c r="I1" s="169" t="s">
        <v>65</v>
      </c>
      <c r="J1" s="153" t="s">
        <v>914</v>
      </c>
      <c r="K1" s="153"/>
      <c r="L1" s="153"/>
      <c r="M1" s="153"/>
      <c r="N1" s="153"/>
      <c r="O1" s="153"/>
      <c r="P1" s="153" t="s">
        <v>914</v>
      </c>
      <c r="Q1" s="153"/>
      <c r="R1" s="153"/>
      <c r="S1" s="153"/>
      <c r="T1" s="153"/>
      <c r="U1" s="153"/>
      <c r="V1" s="153" t="s">
        <v>914</v>
      </c>
      <c r="W1" s="153"/>
      <c r="X1" s="153"/>
      <c r="Y1" s="153"/>
      <c r="Z1" s="153"/>
      <c r="AA1" s="153"/>
      <c r="AB1" s="153" t="s">
        <v>914</v>
      </c>
      <c r="AC1" s="153"/>
      <c r="AD1" s="153"/>
      <c r="AE1" s="153"/>
      <c r="AF1" s="153"/>
      <c r="AG1" s="153"/>
      <c r="AH1" s="153" t="s">
        <v>914</v>
      </c>
      <c r="AI1" s="153"/>
      <c r="AJ1" s="153"/>
      <c r="AK1" s="153"/>
      <c r="AL1" s="153"/>
      <c r="AM1" s="153"/>
      <c r="AN1" s="153" t="s">
        <v>914</v>
      </c>
      <c r="AO1" s="153"/>
      <c r="AP1" s="153"/>
      <c r="AQ1" s="153"/>
      <c r="AR1" s="153"/>
      <c r="AS1" s="153"/>
      <c r="AT1" s="153" t="s">
        <v>914</v>
      </c>
      <c r="AU1" s="153"/>
      <c r="AV1" s="153"/>
      <c r="AW1" s="153"/>
      <c r="AX1" s="153"/>
      <c r="AY1" s="153"/>
    </row>
    <row r="2" spans="1:51" s="8" customFormat="1" ht="27" customHeight="1">
      <c r="A2" s="158"/>
      <c r="B2" s="169"/>
      <c r="C2" s="170"/>
      <c r="D2" s="171" t="s">
        <v>927</v>
      </c>
      <c r="E2" s="171" t="s">
        <v>5</v>
      </c>
      <c r="F2" s="169"/>
      <c r="G2" s="169"/>
      <c r="H2" s="169"/>
      <c r="I2" s="169"/>
      <c r="J2" s="172" t="s">
        <v>6</v>
      </c>
      <c r="K2" s="172"/>
      <c r="L2" s="172"/>
      <c r="M2" s="172"/>
      <c r="N2" s="172"/>
      <c r="O2" s="172"/>
      <c r="P2" s="172" t="s">
        <v>7</v>
      </c>
      <c r="Q2" s="173"/>
      <c r="R2" s="173"/>
      <c r="S2" s="173"/>
      <c r="T2" s="173"/>
      <c r="U2" s="173"/>
      <c r="V2" s="172" t="s">
        <v>8</v>
      </c>
      <c r="W2" s="173"/>
      <c r="X2" s="173"/>
      <c r="Y2" s="173"/>
      <c r="Z2" s="173"/>
      <c r="AA2" s="173"/>
      <c r="AB2" s="172" t="s">
        <v>9</v>
      </c>
      <c r="AC2" s="173"/>
      <c r="AD2" s="173"/>
      <c r="AE2" s="173"/>
      <c r="AF2" s="173"/>
      <c r="AG2" s="173"/>
      <c r="AH2" s="153" t="s">
        <v>51</v>
      </c>
      <c r="AI2" s="172"/>
      <c r="AJ2" s="172"/>
      <c r="AK2" s="172"/>
      <c r="AL2" s="172"/>
      <c r="AM2" s="172"/>
      <c r="AN2" s="173" t="s">
        <v>917</v>
      </c>
      <c r="AO2" s="172"/>
      <c r="AP2" s="172"/>
      <c r="AQ2" s="172"/>
      <c r="AR2" s="172"/>
      <c r="AS2" s="172"/>
      <c r="AT2" s="153" t="s">
        <v>916</v>
      </c>
      <c r="AU2" s="154"/>
      <c r="AV2" s="154"/>
      <c r="AW2" s="154"/>
      <c r="AX2" s="154"/>
      <c r="AY2" s="154"/>
    </row>
    <row r="3" spans="1:51" s="8" customFormat="1" ht="23.25" customHeight="1">
      <c r="A3" s="159"/>
      <c r="B3" s="169"/>
      <c r="C3" s="170"/>
      <c r="D3" s="171"/>
      <c r="E3" s="171"/>
      <c r="F3" s="169"/>
      <c r="G3" s="169"/>
      <c r="H3" s="169"/>
      <c r="I3" s="169"/>
      <c r="J3" s="22" t="s">
        <v>11</v>
      </c>
      <c r="K3" s="22" t="s">
        <v>12</v>
      </c>
      <c r="L3" s="23" t="s">
        <v>13</v>
      </c>
      <c r="M3" s="107" t="s">
        <v>915</v>
      </c>
      <c r="N3" s="23" t="s">
        <v>351</v>
      </c>
      <c r="O3" s="9" t="s">
        <v>14</v>
      </c>
      <c r="P3" s="107" t="s">
        <v>11</v>
      </c>
      <c r="Q3" s="107" t="s">
        <v>12</v>
      </c>
      <c r="R3" s="108" t="s">
        <v>13</v>
      </c>
      <c r="S3" s="107" t="s">
        <v>915</v>
      </c>
      <c r="T3" s="108" t="s">
        <v>351</v>
      </c>
      <c r="U3" s="9" t="s">
        <v>14</v>
      </c>
      <c r="V3" s="107" t="s">
        <v>11</v>
      </c>
      <c r="W3" s="107" t="s">
        <v>12</v>
      </c>
      <c r="X3" s="108" t="s">
        <v>13</v>
      </c>
      <c r="Y3" s="107" t="s">
        <v>915</v>
      </c>
      <c r="Z3" s="108" t="s">
        <v>351</v>
      </c>
      <c r="AA3" s="9" t="s">
        <v>14</v>
      </c>
      <c r="AB3" s="107" t="s">
        <v>11</v>
      </c>
      <c r="AC3" s="107" t="s">
        <v>12</v>
      </c>
      <c r="AD3" s="108" t="s">
        <v>13</v>
      </c>
      <c r="AE3" s="107" t="s">
        <v>915</v>
      </c>
      <c r="AF3" s="108" t="s">
        <v>351</v>
      </c>
      <c r="AG3" s="9" t="s">
        <v>14</v>
      </c>
      <c r="AH3" s="107" t="s">
        <v>11</v>
      </c>
      <c r="AI3" s="107" t="s">
        <v>12</v>
      </c>
      <c r="AJ3" s="108" t="s">
        <v>13</v>
      </c>
      <c r="AK3" s="107" t="s">
        <v>915</v>
      </c>
      <c r="AL3" s="108" t="s">
        <v>351</v>
      </c>
      <c r="AM3" s="122" t="s">
        <v>14</v>
      </c>
      <c r="AN3" s="107" t="s">
        <v>11</v>
      </c>
      <c r="AO3" s="107" t="s">
        <v>12</v>
      </c>
      <c r="AP3" s="108" t="s">
        <v>13</v>
      </c>
      <c r="AQ3" s="107" t="s">
        <v>915</v>
      </c>
      <c r="AR3" s="108" t="s">
        <v>351</v>
      </c>
      <c r="AS3" s="122" t="s">
        <v>14</v>
      </c>
      <c r="AT3" s="107" t="s">
        <v>11</v>
      </c>
      <c r="AU3" s="107" t="s">
        <v>12</v>
      </c>
      <c r="AV3" s="108" t="s">
        <v>13</v>
      </c>
      <c r="AW3" s="107" t="s">
        <v>915</v>
      </c>
      <c r="AX3" s="108" t="s">
        <v>351</v>
      </c>
      <c r="AY3" s="143" t="s">
        <v>10</v>
      </c>
    </row>
    <row r="4" spans="1:51" s="8" customFormat="1" ht="15" customHeight="1">
      <c r="A4" s="120" t="s">
        <v>62</v>
      </c>
      <c r="B4" s="121" t="s">
        <v>939</v>
      </c>
      <c r="C4" s="119" t="s">
        <v>15</v>
      </c>
      <c r="D4" s="119" t="s">
        <v>64</v>
      </c>
      <c r="E4" s="119" t="s">
        <v>16</v>
      </c>
      <c r="F4" s="119" t="s">
        <v>17</v>
      </c>
      <c r="G4" s="122" t="s">
        <v>18</v>
      </c>
      <c r="H4" s="122" t="s">
        <v>19</v>
      </c>
      <c r="I4" s="9" t="s">
        <v>20</v>
      </c>
      <c r="J4" s="9" t="s">
        <v>21</v>
      </c>
      <c r="K4" s="9" t="s">
        <v>22</v>
      </c>
      <c r="L4" s="122" t="s">
        <v>23</v>
      </c>
      <c r="M4" s="122" t="s">
        <v>24</v>
      </c>
      <c r="N4" s="122" t="s">
        <v>25</v>
      </c>
      <c r="O4" s="122" t="s">
        <v>26</v>
      </c>
      <c r="P4" s="122" t="s">
        <v>66</v>
      </c>
      <c r="Q4" s="122" t="s">
        <v>27</v>
      </c>
      <c r="R4" s="122" t="s">
        <v>67</v>
      </c>
      <c r="S4" s="9" t="s">
        <v>28</v>
      </c>
      <c r="T4" s="9" t="s">
        <v>29</v>
      </c>
      <c r="U4" s="9" t="s">
        <v>30</v>
      </c>
      <c r="V4" s="122" t="s">
        <v>31</v>
      </c>
      <c r="W4" s="122" t="s">
        <v>32</v>
      </c>
      <c r="X4" s="9" t="s">
        <v>33</v>
      </c>
      <c r="Y4" s="9" t="s">
        <v>34</v>
      </c>
      <c r="Z4" s="9" t="s">
        <v>35</v>
      </c>
      <c r="AA4" s="122" t="s">
        <v>36</v>
      </c>
      <c r="AB4" s="122" t="s">
        <v>37</v>
      </c>
      <c r="AC4" s="122" t="s">
        <v>38</v>
      </c>
      <c r="AD4" s="122" t="s">
        <v>39</v>
      </c>
      <c r="AE4" s="122" t="s">
        <v>40</v>
      </c>
      <c r="AF4" s="122" t="s">
        <v>41</v>
      </c>
      <c r="AG4" s="120" t="s">
        <v>42</v>
      </c>
      <c r="AH4" s="120" t="s">
        <v>43</v>
      </c>
      <c r="AI4" s="120" t="s">
        <v>44</v>
      </c>
      <c r="AJ4" s="120" t="s">
        <v>45</v>
      </c>
      <c r="AK4" s="120" t="s">
        <v>46</v>
      </c>
      <c r="AL4" s="120" t="s">
        <v>47</v>
      </c>
      <c r="AM4" s="120" t="s">
        <v>48</v>
      </c>
      <c r="AN4" s="120" t="s">
        <v>49</v>
      </c>
      <c r="AO4" s="120" t="s">
        <v>52</v>
      </c>
      <c r="AP4" s="120" t="s">
        <v>53</v>
      </c>
      <c r="AQ4" s="120" t="s">
        <v>54</v>
      </c>
      <c r="AR4" s="120" t="s">
        <v>55</v>
      </c>
      <c r="AS4" s="120" t="s">
        <v>56</v>
      </c>
      <c r="AT4" s="120" t="s">
        <v>57</v>
      </c>
      <c r="AU4" s="120" t="s">
        <v>58</v>
      </c>
      <c r="AV4" s="120" t="s">
        <v>59</v>
      </c>
      <c r="AW4" s="120" t="s">
        <v>60</v>
      </c>
      <c r="AX4" s="120" t="s">
        <v>61</v>
      </c>
      <c r="AY4" s="120" t="s">
        <v>929</v>
      </c>
    </row>
    <row r="5" spans="1:51" s="8" customFormat="1" ht="25.5">
      <c r="A5" s="3" t="s">
        <v>68</v>
      </c>
      <c r="B5" s="10"/>
      <c r="C5" s="10"/>
      <c r="D5" s="29"/>
      <c r="E5" s="7"/>
      <c r="F5" s="7"/>
      <c r="G5" s="7"/>
      <c r="H5" s="7"/>
      <c r="I5" s="7"/>
      <c r="J5" s="64"/>
      <c r="K5" s="64"/>
      <c r="L5" s="64"/>
      <c r="M5" s="64"/>
      <c r="N5" s="64"/>
      <c r="O5" s="64"/>
      <c r="P5" s="64"/>
      <c r="Q5" s="64"/>
      <c r="R5" s="64"/>
      <c r="S5" s="64"/>
      <c r="T5" s="64"/>
      <c r="U5" s="64"/>
      <c r="V5" s="64"/>
      <c r="W5" s="64"/>
      <c r="X5" s="64"/>
      <c r="Y5" s="64"/>
      <c r="Z5" s="64"/>
      <c r="AA5" s="64"/>
      <c r="AB5" s="64"/>
      <c r="AC5" s="64"/>
      <c r="AD5" s="64"/>
      <c r="AE5" s="64"/>
      <c r="AF5" s="64"/>
      <c r="AG5" s="64"/>
      <c r="AH5" s="64"/>
      <c r="AI5" s="64"/>
      <c r="AJ5" s="64"/>
      <c r="AK5" s="64"/>
      <c r="AL5" s="64"/>
      <c r="AM5" s="64"/>
      <c r="AN5" s="64"/>
      <c r="AO5" s="64"/>
      <c r="AP5" s="64"/>
      <c r="AQ5" s="64"/>
      <c r="AR5" s="64"/>
      <c r="AS5" s="64"/>
      <c r="AT5" s="64"/>
      <c r="AU5" s="64"/>
      <c r="AV5" s="64"/>
      <c r="AW5" s="64"/>
      <c r="AX5" s="64"/>
      <c r="AY5" s="64"/>
    </row>
    <row r="6" spans="1:51" ht="25.5">
      <c r="A6" s="5" t="s">
        <v>115</v>
      </c>
      <c r="B6" s="3"/>
      <c r="C6" s="3"/>
      <c r="D6" s="3"/>
      <c r="E6" s="3"/>
      <c r="F6" s="2"/>
      <c r="G6" s="3"/>
      <c r="H6" s="3"/>
      <c r="I6" s="3"/>
      <c r="J6" s="64"/>
      <c r="K6" s="64"/>
      <c r="L6" s="64"/>
      <c r="M6" s="64"/>
      <c r="N6" s="64"/>
      <c r="O6" s="64"/>
      <c r="P6" s="64"/>
      <c r="Q6" s="64"/>
      <c r="R6" s="64"/>
      <c r="S6" s="64"/>
      <c r="T6" s="64"/>
      <c r="U6" s="64"/>
      <c r="V6" s="64"/>
      <c r="W6" s="64"/>
      <c r="X6" s="64"/>
      <c r="Y6" s="64"/>
      <c r="Z6" s="64"/>
      <c r="AA6" s="64"/>
      <c r="AB6" s="64"/>
      <c r="AC6" s="64"/>
      <c r="AD6" s="64"/>
      <c r="AE6" s="64"/>
      <c r="AF6" s="64"/>
      <c r="AG6" s="64"/>
      <c r="AH6" s="64"/>
      <c r="AI6" s="64"/>
      <c r="AJ6" s="64"/>
      <c r="AK6" s="64"/>
      <c r="AL6" s="64"/>
      <c r="AM6" s="64"/>
      <c r="AN6" s="64"/>
      <c r="AO6" s="64"/>
      <c r="AP6" s="64"/>
      <c r="AQ6" s="64"/>
      <c r="AR6" s="64"/>
      <c r="AS6" s="64"/>
      <c r="AT6" s="64"/>
      <c r="AU6" s="64"/>
      <c r="AV6" s="64"/>
      <c r="AW6" s="64"/>
      <c r="AX6" s="64"/>
      <c r="AY6" s="64"/>
    </row>
    <row r="7" spans="1:51" ht="25.5">
      <c r="A7" s="3" t="s">
        <v>84</v>
      </c>
      <c r="B7" s="3"/>
      <c r="C7" s="3"/>
      <c r="D7" s="3"/>
      <c r="E7" s="3"/>
      <c r="F7" s="2"/>
      <c r="G7" s="3"/>
      <c r="H7" s="3"/>
      <c r="I7" s="3"/>
      <c r="J7" s="64"/>
      <c r="K7" s="64"/>
      <c r="L7" s="64"/>
      <c r="M7" s="64"/>
      <c r="N7" s="64"/>
      <c r="O7" s="64"/>
      <c r="P7" s="64"/>
      <c r="Q7" s="64"/>
      <c r="R7" s="64"/>
      <c r="S7" s="64"/>
      <c r="T7" s="64"/>
      <c r="U7" s="64"/>
      <c r="V7" s="64"/>
      <c r="W7" s="64"/>
      <c r="X7" s="64"/>
      <c r="Y7" s="64"/>
      <c r="Z7" s="64"/>
      <c r="AA7" s="64"/>
      <c r="AB7" s="64"/>
      <c r="AC7" s="64"/>
      <c r="AD7" s="64"/>
      <c r="AE7" s="64"/>
      <c r="AF7" s="64"/>
      <c r="AG7" s="64"/>
      <c r="AH7" s="64"/>
      <c r="AI7" s="64"/>
      <c r="AJ7" s="64"/>
      <c r="AK7" s="64"/>
      <c r="AL7" s="64"/>
      <c r="AM7" s="64"/>
      <c r="AN7" s="64"/>
      <c r="AO7" s="64"/>
      <c r="AP7" s="64"/>
      <c r="AQ7" s="64"/>
      <c r="AR7" s="64"/>
      <c r="AS7" s="64"/>
      <c r="AT7" s="64"/>
      <c r="AU7" s="64"/>
      <c r="AV7" s="64"/>
      <c r="AW7" s="64"/>
      <c r="AX7" s="64"/>
      <c r="AY7" s="64"/>
    </row>
    <row r="8" spans="1:51" ht="53.25" customHeight="1">
      <c r="A8" s="3" t="s">
        <v>99</v>
      </c>
      <c r="B8" s="3"/>
      <c r="C8" s="3"/>
      <c r="D8" s="3"/>
      <c r="E8" s="3"/>
      <c r="F8" s="2"/>
      <c r="G8" s="3"/>
      <c r="H8" s="3"/>
      <c r="I8" s="3"/>
      <c r="J8" s="64"/>
      <c r="K8" s="64"/>
      <c r="L8" s="64"/>
      <c r="M8" s="64"/>
      <c r="N8" s="64"/>
      <c r="O8" s="64"/>
      <c r="P8" s="64"/>
      <c r="Q8" s="64"/>
      <c r="R8" s="64"/>
      <c r="S8" s="64"/>
      <c r="T8" s="64"/>
      <c r="U8" s="64"/>
      <c r="V8" s="64"/>
      <c r="W8" s="64"/>
      <c r="X8" s="64"/>
      <c r="Y8" s="64"/>
      <c r="Z8" s="64"/>
      <c r="AA8" s="64"/>
      <c r="AB8" s="64"/>
      <c r="AC8" s="64"/>
      <c r="AD8" s="64"/>
      <c r="AE8" s="64"/>
      <c r="AF8" s="64"/>
      <c r="AG8" s="64"/>
      <c r="AH8" s="64"/>
      <c r="AI8" s="64"/>
      <c r="AJ8" s="64"/>
      <c r="AK8" s="64"/>
      <c r="AL8" s="64"/>
      <c r="AM8" s="64"/>
      <c r="AN8" s="64"/>
      <c r="AO8" s="64"/>
      <c r="AP8" s="64"/>
      <c r="AQ8" s="64"/>
      <c r="AR8" s="64"/>
      <c r="AS8" s="64"/>
      <c r="AT8" s="64"/>
      <c r="AU8" s="64"/>
      <c r="AV8" s="64"/>
      <c r="AW8" s="64"/>
      <c r="AX8" s="64"/>
      <c r="AY8" s="64"/>
    </row>
    <row r="9" spans="1:51">
      <c r="A9" s="3" t="s">
        <v>960</v>
      </c>
      <c r="B9" s="3"/>
      <c r="C9" s="3"/>
      <c r="D9" s="3"/>
      <c r="E9" s="6"/>
      <c r="F9" s="144"/>
      <c r="G9" s="28"/>
      <c r="H9" s="28"/>
      <c r="I9" s="3"/>
      <c r="J9" s="64">
        <f t="shared" ref="J9:AX9" si="0">J10+J13+J15+J18</f>
        <v>19993</v>
      </c>
      <c r="K9" s="64">
        <f t="shared" si="0"/>
        <v>0</v>
      </c>
      <c r="L9" s="64">
        <f t="shared" si="0"/>
        <v>0</v>
      </c>
      <c r="M9" s="64">
        <f t="shared" si="0"/>
        <v>0</v>
      </c>
      <c r="N9" s="64">
        <f t="shared" si="0"/>
        <v>0</v>
      </c>
      <c r="O9" s="64">
        <f t="shared" si="0"/>
        <v>19993</v>
      </c>
      <c r="P9" s="64">
        <f t="shared" si="0"/>
        <v>1541201</v>
      </c>
      <c r="Q9" s="64">
        <f t="shared" si="0"/>
        <v>0</v>
      </c>
      <c r="R9" s="64">
        <f t="shared" si="0"/>
        <v>0</v>
      </c>
      <c r="S9" s="64">
        <f t="shared" si="0"/>
        <v>0</v>
      </c>
      <c r="T9" s="64">
        <f t="shared" si="0"/>
        <v>0</v>
      </c>
      <c r="U9" s="64">
        <f t="shared" si="0"/>
        <v>1541201</v>
      </c>
      <c r="V9" s="64">
        <f t="shared" si="0"/>
        <v>14800</v>
      </c>
      <c r="W9" s="64">
        <f t="shared" si="0"/>
        <v>0</v>
      </c>
      <c r="X9" s="64">
        <f t="shared" si="0"/>
        <v>0</v>
      </c>
      <c r="Y9" s="64">
        <f t="shared" si="0"/>
        <v>0</v>
      </c>
      <c r="Z9" s="64">
        <f t="shared" si="0"/>
        <v>0</v>
      </c>
      <c r="AA9" s="64">
        <f t="shared" si="0"/>
        <v>14800</v>
      </c>
      <c r="AB9" s="64">
        <f t="shared" si="0"/>
        <v>8800</v>
      </c>
      <c r="AC9" s="64">
        <f t="shared" si="0"/>
        <v>0</v>
      </c>
      <c r="AD9" s="64">
        <f t="shared" si="0"/>
        <v>0</v>
      </c>
      <c r="AE9" s="64">
        <f t="shared" si="0"/>
        <v>0</v>
      </c>
      <c r="AF9" s="64">
        <f t="shared" si="0"/>
        <v>0</v>
      </c>
      <c r="AG9" s="64">
        <f t="shared" si="0"/>
        <v>8800</v>
      </c>
      <c r="AH9" s="64">
        <f t="shared" si="0"/>
        <v>1584794</v>
      </c>
      <c r="AI9" s="64">
        <f t="shared" si="0"/>
        <v>0</v>
      </c>
      <c r="AJ9" s="64">
        <f t="shared" si="0"/>
        <v>0</v>
      </c>
      <c r="AK9" s="64">
        <f t="shared" si="0"/>
        <v>0</v>
      </c>
      <c r="AL9" s="64">
        <f t="shared" si="0"/>
        <v>0</v>
      </c>
      <c r="AM9" s="64">
        <f t="shared" si="0"/>
        <v>1584794</v>
      </c>
      <c r="AN9" s="64">
        <f t="shared" si="0"/>
        <v>0</v>
      </c>
      <c r="AO9" s="64">
        <f t="shared" si="0"/>
        <v>0</v>
      </c>
      <c r="AP9" s="64">
        <f t="shared" si="0"/>
        <v>0</v>
      </c>
      <c r="AQ9" s="64">
        <f t="shared" si="0"/>
        <v>0</v>
      </c>
      <c r="AR9" s="64">
        <f t="shared" si="0"/>
        <v>0</v>
      </c>
      <c r="AS9" s="64">
        <f t="shared" si="0"/>
        <v>0</v>
      </c>
      <c r="AT9" s="64">
        <f>AT10+AT13+AT15+AT18</f>
        <v>1584794</v>
      </c>
      <c r="AU9" s="64">
        <f t="shared" si="0"/>
        <v>0</v>
      </c>
      <c r="AV9" s="64">
        <f t="shared" si="0"/>
        <v>0</v>
      </c>
      <c r="AW9" s="64">
        <f t="shared" si="0"/>
        <v>0</v>
      </c>
      <c r="AX9" s="64">
        <f t="shared" si="0"/>
        <v>0</v>
      </c>
      <c r="AY9" s="64">
        <f>AY10+AY13+AY15+AY18</f>
        <v>1584794</v>
      </c>
    </row>
    <row r="10" spans="1:51">
      <c r="A10" s="3" t="s">
        <v>148</v>
      </c>
      <c r="B10" s="24"/>
      <c r="C10" s="24"/>
      <c r="D10" s="24"/>
      <c r="E10" s="30"/>
      <c r="F10" s="145"/>
      <c r="G10" s="146"/>
      <c r="H10" s="146"/>
      <c r="I10" s="24"/>
      <c r="J10" s="64">
        <f t="shared" ref="J10:AX10" si="1">J11+J12</f>
        <v>19993</v>
      </c>
      <c r="K10" s="64">
        <f t="shared" si="1"/>
        <v>0</v>
      </c>
      <c r="L10" s="64">
        <f t="shared" si="1"/>
        <v>0</v>
      </c>
      <c r="M10" s="64">
        <f t="shared" si="1"/>
        <v>0</v>
      </c>
      <c r="N10" s="64">
        <f t="shared" si="1"/>
        <v>0</v>
      </c>
      <c r="O10" s="64">
        <f t="shared" si="1"/>
        <v>19993</v>
      </c>
      <c r="P10" s="64">
        <f t="shared" si="1"/>
        <v>895816</v>
      </c>
      <c r="Q10" s="64">
        <f t="shared" si="1"/>
        <v>0</v>
      </c>
      <c r="R10" s="64">
        <f t="shared" si="1"/>
        <v>0</v>
      </c>
      <c r="S10" s="64">
        <f t="shared" si="1"/>
        <v>0</v>
      </c>
      <c r="T10" s="64">
        <f t="shared" si="1"/>
        <v>0</v>
      </c>
      <c r="U10" s="64">
        <f t="shared" si="1"/>
        <v>895816</v>
      </c>
      <c r="V10" s="64">
        <f t="shared" si="1"/>
        <v>0</v>
      </c>
      <c r="W10" s="64">
        <f t="shared" si="1"/>
        <v>0</v>
      </c>
      <c r="X10" s="64">
        <f t="shared" si="1"/>
        <v>0</v>
      </c>
      <c r="Y10" s="64">
        <f t="shared" si="1"/>
        <v>0</v>
      </c>
      <c r="Z10" s="64">
        <f t="shared" si="1"/>
        <v>0</v>
      </c>
      <c r="AA10" s="64">
        <f t="shared" si="1"/>
        <v>0</v>
      </c>
      <c r="AB10" s="64">
        <f t="shared" si="1"/>
        <v>0</v>
      </c>
      <c r="AC10" s="64">
        <f t="shared" si="1"/>
        <v>0</v>
      </c>
      <c r="AD10" s="64">
        <f t="shared" si="1"/>
        <v>0</v>
      </c>
      <c r="AE10" s="64">
        <f t="shared" si="1"/>
        <v>0</v>
      </c>
      <c r="AF10" s="64">
        <f t="shared" si="1"/>
        <v>0</v>
      </c>
      <c r="AG10" s="64">
        <f t="shared" si="1"/>
        <v>0</v>
      </c>
      <c r="AH10" s="64">
        <f t="shared" si="1"/>
        <v>915809</v>
      </c>
      <c r="AI10" s="64">
        <f t="shared" si="1"/>
        <v>0</v>
      </c>
      <c r="AJ10" s="64">
        <f t="shared" si="1"/>
        <v>0</v>
      </c>
      <c r="AK10" s="64">
        <f t="shared" si="1"/>
        <v>0</v>
      </c>
      <c r="AL10" s="64">
        <f t="shared" si="1"/>
        <v>0</v>
      </c>
      <c r="AM10" s="64">
        <f t="shared" si="1"/>
        <v>915809</v>
      </c>
      <c r="AN10" s="64">
        <f t="shared" si="1"/>
        <v>0</v>
      </c>
      <c r="AO10" s="64">
        <f t="shared" si="1"/>
        <v>0</v>
      </c>
      <c r="AP10" s="64">
        <f t="shared" si="1"/>
        <v>0</v>
      </c>
      <c r="AQ10" s="64">
        <f t="shared" si="1"/>
        <v>0</v>
      </c>
      <c r="AR10" s="64">
        <f t="shared" si="1"/>
        <v>0</v>
      </c>
      <c r="AS10" s="64">
        <f t="shared" si="1"/>
        <v>0</v>
      </c>
      <c r="AT10" s="64">
        <f>AT11+AT12</f>
        <v>915809</v>
      </c>
      <c r="AU10" s="64">
        <f t="shared" si="1"/>
        <v>0</v>
      </c>
      <c r="AV10" s="64">
        <f t="shared" si="1"/>
        <v>0</v>
      </c>
      <c r="AW10" s="64">
        <f t="shared" si="1"/>
        <v>0</v>
      </c>
      <c r="AX10" s="64">
        <f t="shared" si="1"/>
        <v>0</v>
      </c>
      <c r="AY10" s="64">
        <f>AY11+AY12</f>
        <v>915809</v>
      </c>
    </row>
    <row r="11" spans="1:51" ht="280.5">
      <c r="A11" s="3" t="s">
        <v>184</v>
      </c>
      <c r="B11" s="3" t="s">
        <v>185</v>
      </c>
      <c r="C11" s="3" t="s">
        <v>188</v>
      </c>
      <c r="D11" s="3" t="s">
        <v>71</v>
      </c>
      <c r="E11" s="3"/>
      <c r="F11" s="144">
        <v>4</v>
      </c>
      <c r="G11" s="28">
        <v>16</v>
      </c>
      <c r="H11" s="28" t="s">
        <v>108</v>
      </c>
      <c r="I11" s="3"/>
      <c r="J11" s="65">
        <v>0</v>
      </c>
      <c r="K11" s="65">
        <v>0</v>
      </c>
      <c r="L11" s="65">
        <v>0</v>
      </c>
      <c r="M11" s="65">
        <v>0</v>
      </c>
      <c r="N11" s="65">
        <v>0</v>
      </c>
      <c r="O11" s="65">
        <f>SUM(J11:N11)</f>
        <v>0</v>
      </c>
      <c r="P11" s="65">
        <v>846005</v>
      </c>
      <c r="Q11" s="65">
        <v>0</v>
      </c>
      <c r="R11" s="65">
        <v>0</v>
      </c>
      <c r="S11" s="65">
        <v>0</v>
      </c>
      <c r="T11" s="65">
        <v>0</v>
      </c>
      <c r="U11" s="65">
        <f>SUM(P11:T11)</f>
        <v>846005</v>
      </c>
      <c r="V11" s="65">
        <v>0</v>
      </c>
      <c r="W11" s="65">
        <v>0</v>
      </c>
      <c r="X11" s="65">
        <v>0</v>
      </c>
      <c r="Y11" s="65">
        <v>0</v>
      </c>
      <c r="Z11" s="65">
        <v>0</v>
      </c>
      <c r="AA11" s="65">
        <f>SUM(V11:Z11)</f>
        <v>0</v>
      </c>
      <c r="AB11" s="65">
        <v>0</v>
      </c>
      <c r="AC11" s="65">
        <v>0</v>
      </c>
      <c r="AD11" s="65">
        <v>0</v>
      </c>
      <c r="AE11" s="65">
        <v>0</v>
      </c>
      <c r="AF11" s="65">
        <v>0</v>
      </c>
      <c r="AG11" s="65">
        <f>SUM(AB11:AF11)</f>
        <v>0</v>
      </c>
      <c r="AH11" s="65">
        <f>SUM(J11,P11,V11,AB11)</f>
        <v>846005</v>
      </c>
      <c r="AI11" s="65">
        <f>SUM(K11,Q11,W11,AC11)</f>
        <v>0</v>
      </c>
      <c r="AJ11" s="65">
        <f t="shared" ref="AJ11:AL12" si="2">SUM(L11,R11,X11,AD11)</f>
        <v>0</v>
      </c>
      <c r="AK11" s="65">
        <f t="shared" si="2"/>
        <v>0</v>
      </c>
      <c r="AL11" s="65">
        <f t="shared" si="2"/>
        <v>0</v>
      </c>
      <c r="AM11" s="65">
        <f>SUM(AH11:AL11)</f>
        <v>846005</v>
      </c>
      <c r="AN11" s="65">
        <v>0</v>
      </c>
      <c r="AO11" s="65"/>
      <c r="AP11" s="65"/>
      <c r="AQ11" s="65"/>
      <c r="AR11" s="65"/>
      <c r="AS11" s="65">
        <f>SUM(AN11:AR11)</f>
        <v>0</v>
      </c>
      <c r="AT11" s="65">
        <f>AN11+AH11</f>
        <v>846005</v>
      </c>
      <c r="AU11" s="65">
        <f t="shared" ref="AU11:AX12" si="3">AO11+AI11</f>
        <v>0</v>
      </c>
      <c r="AV11" s="65">
        <f t="shared" si="3"/>
        <v>0</v>
      </c>
      <c r="AW11" s="65">
        <f t="shared" si="3"/>
        <v>0</v>
      </c>
      <c r="AX11" s="65">
        <f t="shared" si="3"/>
        <v>0</v>
      </c>
      <c r="AY11" s="65">
        <f>SUM(AT11:AX11)</f>
        <v>846005</v>
      </c>
    </row>
    <row r="12" spans="1:51" ht="191.25">
      <c r="A12" s="3" t="s">
        <v>353</v>
      </c>
      <c r="B12" s="3" t="s">
        <v>352</v>
      </c>
      <c r="C12" s="3" t="s">
        <v>354</v>
      </c>
      <c r="D12" s="3" t="s">
        <v>71</v>
      </c>
      <c r="E12" s="3"/>
      <c r="F12" s="28">
        <v>4</v>
      </c>
      <c r="G12" s="28" t="s">
        <v>233</v>
      </c>
      <c r="H12" s="28" t="s">
        <v>108</v>
      </c>
      <c r="I12" s="3"/>
      <c r="J12" s="65">
        <v>19993</v>
      </c>
      <c r="K12" s="65">
        <v>0</v>
      </c>
      <c r="L12" s="65">
        <v>0</v>
      </c>
      <c r="M12" s="65">
        <v>0</v>
      </c>
      <c r="N12" s="65">
        <v>0</v>
      </c>
      <c r="O12" s="65">
        <f>SUM(J12:N12)</f>
        <v>19993</v>
      </c>
      <c r="P12" s="65">
        <v>49811</v>
      </c>
      <c r="Q12" s="65">
        <v>0</v>
      </c>
      <c r="R12" s="65">
        <v>0</v>
      </c>
      <c r="S12" s="65">
        <v>0</v>
      </c>
      <c r="T12" s="65">
        <v>0</v>
      </c>
      <c r="U12" s="65">
        <f>SUM(P12:T12)</f>
        <v>49811</v>
      </c>
      <c r="V12" s="65">
        <v>0</v>
      </c>
      <c r="W12" s="65">
        <v>0</v>
      </c>
      <c r="X12" s="65">
        <v>0</v>
      </c>
      <c r="Y12" s="65">
        <v>0</v>
      </c>
      <c r="Z12" s="65">
        <v>0</v>
      </c>
      <c r="AA12" s="65">
        <f>SUM(V12:Z12)</f>
        <v>0</v>
      </c>
      <c r="AB12" s="65">
        <v>0</v>
      </c>
      <c r="AC12" s="65">
        <v>0</v>
      </c>
      <c r="AD12" s="65">
        <v>0</v>
      </c>
      <c r="AE12" s="65">
        <v>0</v>
      </c>
      <c r="AF12" s="65">
        <v>0</v>
      </c>
      <c r="AG12" s="65">
        <f>SUM(AB12:AF12)</f>
        <v>0</v>
      </c>
      <c r="AH12" s="65">
        <f>SUM(J12,P12,V12,AB12)</f>
        <v>69804</v>
      </c>
      <c r="AI12" s="65">
        <f>SUM(K12,Q12,W12,AC12)</f>
        <v>0</v>
      </c>
      <c r="AJ12" s="65">
        <f t="shared" si="2"/>
        <v>0</v>
      </c>
      <c r="AK12" s="65">
        <f t="shared" si="2"/>
        <v>0</v>
      </c>
      <c r="AL12" s="65">
        <f t="shared" si="2"/>
        <v>0</v>
      </c>
      <c r="AM12" s="65">
        <f>SUM(AH12:AL12)</f>
        <v>69804</v>
      </c>
      <c r="AN12" s="65"/>
      <c r="AO12" s="65"/>
      <c r="AP12" s="65"/>
      <c r="AQ12" s="65"/>
      <c r="AR12" s="65"/>
      <c r="AS12" s="65">
        <f>SUM(AN12:AR12)</f>
        <v>0</v>
      </c>
      <c r="AT12" s="65">
        <f>AN12+AH12</f>
        <v>69804</v>
      </c>
      <c r="AU12" s="65">
        <f t="shared" si="3"/>
        <v>0</v>
      </c>
      <c r="AV12" s="65">
        <f t="shared" si="3"/>
        <v>0</v>
      </c>
      <c r="AW12" s="65">
        <f t="shared" si="3"/>
        <v>0</v>
      </c>
      <c r="AX12" s="65">
        <f t="shared" si="3"/>
        <v>0</v>
      </c>
      <c r="AY12" s="65">
        <f>SUM(AT12:AX12)</f>
        <v>69804</v>
      </c>
    </row>
    <row r="13" spans="1:51">
      <c r="A13" s="3" t="s">
        <v>149</v>
      </c>
      <c r="B13" s="24"/>
      <c r="C13" s="24"/>
      <c r="D13" s="24"/>
      <c r="E13" s="30"/>
      <c r="F13" s="145"/>
      <c r="G13" s="146"/>
      <c r="H13" s="146"/>
      <c r="I13" s="24"/>
      <c r="J13" s="64">
        <f t="shared" ref="J13:AX13" si="4">J14</f>
        <v>0</v>
      </c>
      <c r="K13" s="64">
        <f t="shared" si="4"/>
        <v>0</v>
      </c>
      <c r="L13" s="64">
        <f t="shared" si="4"/>
        <v>0</v>
      </c>
      <c r="M13" s="64">
        <f t="shared" si="4"/>
        <v>0</v>
      </c>
      <c r="N13" s="64">
        <f t="shared" si="4"/>
        <v>0</v>
      </c>
      <c r="O13" s="64">
        <f t="shared" si="4"/>
        <v>0</v>
      </c>
      <c r="P13" s="64">
        <f t="shared" si="4"/>
        <v>131458</v>
      </c>
      <c r="Q13" s="64">
        <f t="shared" si="4"/>
        <v>0</v>
      </c>
      <c r="R13" s="64">
        <f t="shared" si="4"/>
        <v>0</v>
      </c>
      <c r="S13" s="64">
        <f t="shared" si="4"/>
        <v>0</v>
      </c>
      <c r="T13" s="64">
        <f t="shared" si="4"/>
        <v>0</v>
      </c>
      <c r="U13" s="64">
        <f t="shared" si="4"/>
        <v>131458</v>
      </c>
      <c r="V13" s="64">
        <f t="shared" si="4"/>
        <v>0</v>
      </c>
      <c r="W13" s="64">
        <f t="shared" si="4"/>
        <v>0</v>
      </c>
      <c r="X13" s="64">
        <f t="shared" si="4"/>
        <v>0</v>
      </c>
      <c r="Y13" s="64">
        <f t="shared" si="4"/>
        <v>0</v>
      </c>
      <c r="Z13" s="64">
        <f t="shared" si="4"/>
        <v>0</v>
      </c>
      <c r="AA13" s="64">
        <f t="shared" si="4"/>
        <v>0</v>
      </c>
      <c r="AB13" s="64">
        <f t="shared" si="4"/>
        <v>0</v>
      </c>
      <c r="AC13" s="64">
        <f t="shared" si="4"/>
        <v>0</v>
      </c>
      <c r="AD13" s="64">
        <f t="shared" si="4"/>
        <v>0</v>
      </c>
      <c r="AE13" s="64">
        <f t="shared" si="4"/>
        <v>0</v>
      </c>
      <c r="AF13" s="64">
        <f t="shared" si="4"/>
        <v>0</v>
      </c>
      <c r="AG13" s="64">
        <f t="shared" si="4"/>
        <v>0</v>
      </c>
      <c r="AH13" s="64">
        <f t="shared" si="4"/>
        <v>131458</v>
      </c>
      <c r="AI13" s="64">
        <f t="shared" si="4"/>
        <v>0</v>
      </c>
      <c r="AJ13" s="64">
        <f t="shared" si="4"/>
        <v>0</v>
      </c>
      <c r="AK13" s="64">
        <f t="shared" si="4"/>
        <v>0</v>
      </c>
      <c r="AL13" s="64">
        <f t="shared" si="4"/>
        <v>0</v>
      </c>
      <c r="AM13" s="64">
        <f t="shared" si="4"/>
        <v>131458</v>
      </c>
      <c r="AN13" s="64">
        <f t="shared" si="4"/>
        <v>0</v>
      </c>
      <c r="AO13" s="64">
        <f t="shared" si="4"/>
        <v>0</v>
      </c>
      <c r="AP13" s="64">
        <f t="shared" si="4"/>
        <v>0</v>
      </c>
      <c r="AQ13" s="64">
        <f t="shared" si="4"/>
        <v>0</v>
      </c>
      <c r="AR13" s="64">
        <f t="shared" si="4"/>
        <v>0</v>
      </c>
      <c r="AS13" s="64">
        <f t="shared" si="4"/>
        <v>0</v>
      </c>
      <c r="AT13" s="64">
        <f t="shared" si="4"/>
        <v>131458</v>
      </c>
      <c r="AU13" s="64">
        <f t="shared" si="4"/>
        <v>0</v>
      </c>
      <c r="AV13" s="64">
        <f t="shared" si="4"/>
        <v>0</v>
      </c>
      <c r="AW13" s="64">
        <f t="shared" si="4"/>
        <v>0</v>
      </c>
      <c r="AX13" s="64">
        <f t="shared" si="4"/>
        <v>0</v>
      </c>
      <c r="AY13" s="64">
        <f>AY14</f>
        <v>131458</v>
      </c>
    </row>
    <row r="14" spans="1:51" ht="280.5">
      <c r="A14" s="3" t="s">
        <v>184</v>
      </c>
      <c r="B14" s="3" t="s">
        <v>185</v>
      </c>
      <c r="C14" s="3" t="s">
        <v>188</v>
      </c>
      <c r="D14" s="3" t="s">
        <v>71</v>
      </c>
      <c r="E14" s="3"/>
      <c r="F14" s="144">
        <v>4</v>
      </c>
      <c r="G14" s="28">
        <v>16</v>
      </c>
      <c r="H14" s="28" t="s">
        <v>108</v>
      </c>
      <c r="I14" s="3"/>
      <c r="J14" s="65">
        <v>0</v>
      </c>
      <c r="K14" s="65">
        <v>0</v>
      </c>
      <c r="L14" s="65">
        <v>0</v>
      </c>
      <c r="M14" s="65">
        <v>0</v>
      </c>
      <c r="N14" s="65">
        <v>0</v>
      </c>
      <c r="O14" s="65">
        <f>SUM(J14:N14)</f>
        <v>0</v>
      </c>
      <c r="P14" s="65">
        <v>131458</v>
      </c>
      <c r="Q14" s="65">
        <v>0</v>
      </c>
      <c r="R14" s="65">
        <v>0</v>
      </c>
      <c r="S14" s="65">
        <v>0</v>
      </c>
      <c r="T14" s="65">
        <v>0</v>
      </c>
      <c r="U14" s="65">
        <f>SUM(P14:T14)</f>
        <v>131458</v>
      </c>
      <c r="V14" s="65"/>
      <c r="W14" s="65"/>
      <c r="X14" s="65"/>
      <c r="Y14" s="65"/>
      <c r="Z14" s="65"/>
      <c r="AA14" s="65">
        <f>SUM(V14:Z14)</f>
        <v>0</v>
      </c>
      <c r="AB14" s="65"/>
      <c r="AC14" s="65"/>
      <c r="AD14" s="65"/>
      <c r="AE14" s="65"/>
      <c r="AF14" s="65"/>
      <c r="AG14" s="65">
        <f>SUM(AB14:AF14)</f>
        <v>0</v>
      </c>
      <c r="AH14" s="65">
        <f>SUM(J14,P14,V14,AB14)</f>
        <v>131458</v>
      </c>
      <c r="AI14" s="65">
        <f>SUM(K14,Q14,W14,AC14)</f>
        <v>0</v>
      </c>
      <c r="AJ14" s="65">
        <f t="shared" ref="AJ14:AL14" si="5">SUM(L14,R14,X14,AD14)</f>
        <v>0</v>
      </c>
      <c r="AK14" s="65">
        <f t="shared" si="5"/>
        <v>0</v>
      </c>
      <c r="AL14" s="65">
        <f t="shared" si="5"/>
        <v>0</v>
      </c>
      <c r="AM14" s="65">
        <f>SUM(AH14:AL14)</f>
        <v>131458</v>
      </c>
      <c r="AN14" s="65"/>
      <c r="AO14" s="65"/>
      <c r="AP14" s="65"/>
      <c r="AQ14" s="65"/>
      <c r="AR14" s="65"/>
      <c r="AS14" s="65">
        <f>SUM(AN14:AR14)</f>
        <v>0</v>
      </c>
      <c r="AT14" s="65">
        <f>AH14+AN14</f>
        <v>131458</v>
      </c>
      <c r="AU14" s="65">
        <f>AI14+AO14</f>
        <v>0</v>
      </c>
      <c r="AV14" s="65">
        <f t="shared" ref="AV14:AX14" si="6">AJ14+AP14</f>
        <v>0</v>
      </c>
      <c r="AW14" s="65">
        <f t="shared" si="6"/>
        <v>0</v>
      </c>
      <c r="AX14" s="65">
        <f t="shared" si="6"/>
        <v>0</v>
      </c>
      <c r="AY14" s="65">
        <f>SUM(AT14:AX14)</f>
        <v>131458</v>
      </c>
    </row>
    <row r="15" spans="1:51" ht="25.5">
      <c r="A15" s="3" t="s">
        <v>189</v>
      </c>
      <c r="B15" s="24"/>
      <c r="C15" s="24"/>
      <c r="D15" s="24"/>
      <c r="E15" s="30"/>
      <c r="F15" s="145"/>
      <c r="G15" s="146"/>
      <c r="H15" s="146"/>
      <c r="I15" s="24"/>
      <c r="J15" s="64">
        <f>J16+J17</f>
        <v>0</v>
      </c>
      <c r="K15" s="64">
        <f t="shared" ref="K15:AF15" si="7">K16+K17</f>
        <v>0</v>
      </c>
      <c r="L15" s="64">
        <f t="shared" si="7"/>
        <v>0</v>
      </c>
      <c r="M15" s="64">
        <f t="shared" si="7"/>
        <v>0</v>
      </c>
      <c r="N15" s="64">
        <f t="shared" si="7"/>
        <v>0</v>
      </c>
      <c r="O15" s="64">
        <f t="shared" si="7"/>
        <v>0</v>
      </c>
      <c r="P15" s="65">
        <f t="shared" si="7"/>
        <v>413273</v>
      </c>
      <c r="Q15" s="65">
        <f t="shared" si="7"/>
        <v>0</v>
      </c>
      <c r="R15" s="65">
        <f t="shared" si="7"/>
        <v>0</v>
      </c>
      <c r="S15" s="65">
        <f t="shared" si="7"/>
        <v>0</v>
      </c>
      <c r="T15" s="65">
        <f t="shared" si="7"/>
        <v>0</v>
      </c>
      <c r="U15" s="65">
        <f t="shared" si="7"/>
        <v>413273</v>
      </c>
      <c r="V15" s="64">
        <f t="shared" si="7"/>
        <v>14800</v>
      </c>
      <c r="W15" s="64">
        <f t="shared" si="7"/>
        <v>0</v>
      </c>
      <c r="X15" s="64">
        <f t="shared" si="7"/>
        <v>0</v>
      </c>
      <c r="Y15" s="64">
        <f t="shared" si="7"/>
        <v>0</v>
      </c>
      <c r="Z15" s="64">
        <f t="shared" si="7"/>
        <v>0</v>
      </c>
      <c r="AA15" s="64">
        <f t="shared" si="7"/>
        <v>14800</v>
      </c>
      <c r="AB15" s="64">
        <f t="shared" si="7"/>
        <v>8800</v>
      </c>
      <c r="AC15" s="64">
        <f t="shared" si="7"/>
        <v>0</v>
      </c>
      <c r="AD15" s="64">
        <f t="shared" si="7"/>
        <v>0</v>
      </c>
      <c r="AE15" s="64">
        <f t="shared" si="7"/>
        <v>0</v>
      </c>
      <c r="AF15" s="64">
        <f t="shared" si="7"/>
        <v>0</v>
      </c>
      <c r="AG15" s="64">
        <f>AB15+AC15+AD15+AE15+AF15</f>
        <v>8800</v>
      </c>
      <c r="AH15" s="64">
        <f t="shared" ref="AH15:AM15" si="8">AH16+AH17</f>
        <v>436873</v>
      </c>
      <c r="AI15" s="64">
        <f t="shared" si="8"/>
        <v>0</v>
      </c>
      <c r="AJ15" s="64">
        <f t="shared" si="8"/>
        <v>0</v>
      </c>
      <c r="AK15" s="64">
        <f t="shared" si="8"/>
        <v>0</v>
      </c>
      <c r="AL15" s="64">
        <f t="shared" si="8"/>
        <v>0</v>
      </c>
      <c r="AM15" s="64">
        <f t="shared" si="8"/>
        <v>436873</v>
      </c>
      <c r="AN15" s="64"/>
      <c r="AO15" s="64"/>
      <c r="AP15" s="64"/>
      <c r="AQ15" s="64"/>
      <c r="AR15" s="64"/>
      <c r="AS15" s="64"/>
      <c r="AT15" s="64">
        <f t="shared" ref="AT15:AY15" si="9">AT16+AT17</f>
        <v>436873</v>
      </c>
      <c r="AU15" s="64">
        <f t="shared" si="9"/>
        <v>0</v>
      </c>
      <c r="AV15" s="64">
        <f t="shared" si="9"/>
        <v>0</v>
      </c>
      <c r="AW15" s="64">
        <f t="shared" si="9"/>
        <v>0</v>
      </c>
      <c r="AX15" s="64">
        <f t="shared" si="9"/>
        <v>0</v>
      </c>
      <c r="AY15" s="64">
        <f t="shared" si="9"/>
        <v>436873</v>
      </c>
    </row>
    <row r="16" spans="1:51" ht="280.5">
      <c r="A16" s="3" t="s">
        <v>184</v>
      </c>
      <c r="B16" s="3" t="s">
        <v>185</v>
      </c>
      <c r="C16" s="3" t="s">
        <v>188</v>
      </c>
      <c r="D16" s="3" t="s">
        <v>71</v>
      </c>
      <c r="E16" s="3"/>
      <c r="F16" s="144">
        <v>4</v>
      </c>
      <c r="G16" s="28">
        <v>16</v>
      </c>
      <c r="H16" s="28" t="s">
        <v>108</v>
      </c>
      <c r="I16" s="3"/>
      <c r="J16" s="65"/>
      <c r="K16" s="65"/>
      <c r="L16" s="65"/>
      <c r="M16" s="65"/>
      <c r="N16" s="65"/>
      <c r="O16" s="65">
        <f>SUM(J16:N16)</f>
        <v>0</v>
      </c>
      <c r="P16" s="65">
        <v>398473</v>
      </c>
      <c r="Q16" s="65">
        <v>0</v>
      </c>
      <c r="R16" s="65">
        <v>0</v>
      </c>
      <c r="S16" s="65">
        <v>0</v>
      </c>
      <c r="T16" s="65">
        <v>0</v>
      </c>
      <c r="U16" s="65">
        <f>SUM(P16:T16)</f>
        <v>398473</v>
      </c>
      <c r="V16" s="65">
        <v>0</v>
      </c>
      <c r="W16" s="65">
        <v>0</v>
      </c>
      <c r="X16" s="65">
        <v>0</v>
      </c>
      <c r="Y16" s="65">
        <v>0</v>
      </c>
      <c r="Z16" s="65">
        <v>0</v>
      </c>
      <c r="AA16" s="65">
        <f>SUM(V16:Z16)</f>
        <v>0</v>
      </c>
      <c r="AB16" s="65">
        <v>0</v>
      </c>
      <c r="AC16" s="65">
        <v>0</v>
      </c>
      <c r="AD16" s="65">
        <v>0</v>
      </c>
      <c r="AE16" s="65">
        <v>0</v>
      </c>
      <c r="AF16" s="65">
        <v>0</v>
      </c>
      <c r="AG16" s="65">
        <f>SUM(AB16:AF16)</f>
        <v>0</v>
      </c>
      <c r="AH16" s="65">
        <f>SUM(J16,P16,V16,AB16)</f>
        <v>398473</v>
      </c>
      <c r="AI16" s="65">
        <f>SUM(K16,Q16,W16,AC16)</f>
        <v>0</v>
      </c>
      <c r="AJ16" s="65">
        <f t="shared" ref="AJ16:AL17" si="10">SUM(L16,R16,X16,AD16)</f>
        <v>0</v>
      </c>
      <c r="AK16" s="65">
        <f t="shared" si="10"/>
        <v>0</v>
      </c>
      <c r="AL16" s="65">
        <f t="shared" si="10"/>
        <v>0</v>
      </c>
      <c r="AM16" s="65">
        <f>SUM(AH16:AL16)</f>
        <v>398473</v>
      </c>
      <c r="AN16" s="65"/>
      <c r="AO16" s="65"/>
      <c r="AP16" s="65"/>
      <c r="AQ16" s="65"/>
      <c r="AR16" s="65"/>
      <c r="AS16" s="65">
        <f>SUM(AN16:AR16)</f>
        <v>0</v>
      </c>
      <c r="AT16" s="65">
        <f>AH16+AN16</f>
        <v>398473</v>
      </c>
      <c r="AU16" s="65">
        <f>AI16+AO16</f>
        <v>0</v>
      </c>
      <c r="AV16" s="65">
        <f t="shared" ref="AV16:AV17" si="11">AJ16+AP16</f>
        <v>0</v>
      </c>
      <c r="AW16" s="65">
        <f t="shared" ref="AW16:AW17" si="12">AK16+AQ16</f>
        <v>0</v>
      </c>
      <c r="AX16" s="65">
        <f t="shared" ref="AX16:AX17" si="13">AL16+AR16</f>
        <v>0</v>
      </c>
      <c r="AY16" s="65">
        <f>SUM(AT16:AX16)</f>
        <v>398473</v>
      </c>
    </row>
    <row r="17" spans="1:52" ht="127.5">
      <c r="A17" s="3" t="s">
        <v>183</v>
      </c>
      <c r="B17" s="3" t="s">
        <v>182</v>
      </c>
      <c r="C17" s="3" t="s">
        <v>186</v>
      </c>
      <c r="D17" s="3" t="s">
        <v>71</v>
      </c>
      <c r="E17" s="3"/>
      <c r="F17" s="144">
        <v>4</v>
      </c>
      <c r="G17" s="28">
        <v>16</v>
      </c>
      <c r="H17" s="28"/>
      <c r="I17" s="3"/>
      <c r="J17" s="65"/>
      <c r="K17" s="65"/>
      <c r="L17" s="65"/>
      <c r="M17" s="65"/>
      <c r="N17" s="65"/>
      <c r="O17" s="65">
        <f>SUM(J17:N17)</f>
        <v>0</v>
      </c>
      <c r="P17" s="65">
        <v>14800</v>
      </c>
      <c r="Q17" s="65">
        <v>0</v>
      </c>
      <c r="R17" s="65">
        <v>0</v>
      </c>
      <c r="S17" s="65">
        <v>0</v>
      </c>
      <c r="T17" s="65">
        <v>0</v>
      </c>
      <c r="U17" s="65">
        <f>SUM(P17:T17)</f>
        <v>14800</v>
      </c>
      <c r="V17" s="65">
        <v>14800</v>
      </c>
      <c r="W17" s="65">
        <v>0</v>
      </c>
      <c r="X17" s="65">
        <v>0</v>
      </c>
      <c r="Y17" s="65">
        <v>0</v>
      </c>
      <c r="Z17" s="65">
        <v>0</v>
      </c>
      <c r="AA17" s="65">
        <f>SUM(V17:Z17)</f>
        <v>14800</v>
      </c>
      <c r="AB17" s="65">
        <v>8800</v>
      </c>
      <c r="AC17" s="65">
        <v>0</v>
      </c>
      <c r="AD17" s="65">
        <v>0</v>
      </c>
      <c r="AE17" s="65">
        <v>0</v>
      </c>
      <c r="AF17" s="65">
        <v>0</v>
      </c>
      <c r="AG17" s="65">
        <f>SUM(AB17:AF17)</f>
        <v>8800</v>
      </c>
      <c r="AH17" s="65">
        <f>SUM(J17,P17,V17,AB17)</f>
        <v>38400</v>
      </c>
      <c r="AI17" s="65">
        <f>SUM(K17,Q17,W17,AC17)</f>
        <v>0</v>
      </c>
      <c r="AJ17" s="65">
        <f t="shared" si="10"/>
        <v>0</v>
      </c>
      <c r="AK17" s="65">
        <f t="shared" si="10"/>
        <v>0</v>
      </c>
      <c r="AL17" s="65">
        <f t="shared" si="10"/>
        <v>0</v>
      </c>
      <c r="AM17" s="65">
        <f>SUM(AH17:AL17)</f>
        <v>38400</v>
      </c>
      <c r="AN17" s="65"/>
      <c r="AO17" s="65"/>
      <c r="AP17" s="65"/>
      <c r="AQ17" s="65"/>
      <c r="AR17" s="65"/>
      <c r="AS17" s="65">
        <f>SUM(AN17:AR17)</f>
        <v>0</v>
      </c>
      <c r="AT17" s="65">
        <f>AH17+AN17</f>
        <v>38400</v>
      </c>
      <c r="AU17" s="65">
        <f>AI17+AO17</f>
        <v>0</v>
      </c>
      <c r="AV17" s="65">
        <f t="shared" si="11"/>
        <v>0</v>
      </c>
      <c r="AW17" s="65">
        <f t="shared" si="12"/>
        <v>0</v>
      </c>
      <c r="AX17" s="65">
        <f t="shared" si="13"/>
        <v>0</v>
      </c>
      <c r="AY17" s="65">
        <f>SUM(AT17:AX17)</f>
        <v>38400</v>
      </c>
    </row>
    <row r="18" spans="1:52">
      <c r="A18" s="3" t="s">
        <v>163</v>
      </c>
      <c r="B18" s="24"/>
      <c r="C18" s="24"/>
      <c r="D18" s="24"/>
      <c r="E18" s="30"/>
      <c r="F18" s="145"/>
      <c r="G18" s="146"/>
      <c r="H18" s="146"/>
      <c r="I18" s="24"/>
      <c r="J18" s="64">
        <f>J19</f>
        <v>0</v>
      </c>
      <c r="K18" s="64"/>
      <c r="L18" s="64"/>
      <c r="M18" s="64"/>
      <c r="N18" s="64"/>
      <c r="O18" s="65">
        <f>SUM(J18:N18)</f>
        <v>0</v>
      </c>
      <c r="P18" s="65">
        <f t="shared" ref="P18:T18" si="14">P19</f>
        <v>100654</v>
      </c>
      <c r="Q18" s="65">
        <f t="shared" si="14"/>
        <v>0</v>
      </c>
      <c r="R18" s="65">
        <f t="shared" si="14"/>
        <v>0</v>
      </c>
      <c r="S18" s="65">
        <f t="shared" si="14"/>
        <v>0</v>
      </c>
      <c r="T18" s="65">
        <f t="shared" si="14"/>
        <v>0</v>
      </c>
      <c r="U18" s="65">
        <f>SUM(P18:T18)</f>
        <v>100654</v>
      </c>
      <c r="V18" s="64"/>
      <c r="W18" s="64"/>
      <c r="X18" s="64"/>
      <c r="Y18" s="64"/>
      <c r="Z18" s="64"/>
      <c r="AA18" s="65">
        <f>SUM(V18:Z18)</f>
        <v>0</v>
      </c>
      <c r="AB18" s="64"/>
      <c r="AC18" s="64"/>
      <c r="AD18" s="64"/>
      <c r="AE18" s="64"/>
      <c r="AF18" s="64"/>
      <c r="AG18" s="65">
        <f>SUM(AB18:AF18)</f>
        <v>0</v>
      </c>
      <c r="AH18" s="64">
        <f t="shared" ref="AH18:AL18" si="15">AH19</f>
        <v>100654</v>
      </c>
      <c r="AI18" s="64">
        <f t="shared" si="15"/>
        <v>0</v>
      </c>
      <c r="AJ18" s="64">
        <f t="shared" si="15"/>
        <v>0</v>
      </c>
      <c r="AK18" s="64">
        <f t="shared" si="15"/>
        <v>0</v>
      </c>
      <c r="AL18" s="64">
        <f t="shared" si="15"/>
        <v>0</v>
      </c>
      <c r="AM18" s="65">
        <f>SUM(AH18:AL18)</f>
        <v>100654</v>
      </c>
      <c r="AN18" s="64"/>
      <c r="AO18" s="64"/>
      <c r="AP18" s="64"/>
      <c r="AQ18" s="64"/>
      <c r="AR18" s="64"/>
      <c r="AS18" s="65">
        <f>SUM(AN18:AR18)</f>
        <v>0</v>
      </c>
      <c r="AT18" s="64">
        <f t="shared" ref="AT18:AX18" si="16">AT19</f>
        <v>100654</v>
      </c>
      <c r="AU18" s="64">
        <f t="shared" si="16"/>
        <v>0</v>
      </c>
      <c r="AV18" s="64">
        <f t="shared" si="16"/>
        <v>0</v>
      </c>
      <c r="AW18" s="64">
        <f t="shared" si="16"/>
        <v>0</v>
      </c>
      <c r="AX18" s="64">
        <f t="shared" si="16"/>
        <v>0</v>
      </c>
      <c r="AY18" s="65">
        <f>SUM(AT18:AX18)</f>
        <v>100654</v>
      </c>
    </row>
    <row r="19" spans="1:52" ht="280.5">
      <c r="A19" s="3" t="s">
        <v>184</v>
      </c>
      <c r="B19" s="3" t="s">
        <v>185</v>
      </c>
      <c r="C19" s="3" t="s">
        <v>188</v>
      </c>
      <c r="D19" s="3" t="s">
        <v>71</v>
      </c>
      <c r="E19" s="3"/>
      <c r="F19" s="144">
        <v>4</v>
      </c>
      <c r="G19" s="28">
        <v>16</v>
      </c>
      <c r="H19" s="28" t="s">
        <v>108</v>
      </c>
      <c r="I19" s="3"/>
      <c r="J19" s="65"/>
      <c r="K19" s="65"/>
      <c r="L19" s="65"/>
      <c r="M19" s="65"/>
      <c r="N19" s="65"/>
      <c r="O19" s="65">
        <f>SUM(J19:N19)</f>
        <v>0</v>
      </c>
      <c r="P19" s="65">
        <v>100654</v>
      </c>
      <c r="Q19" s="65">
        <v>0</v>
      </c>
      <c r="R19" s="65">
        <v>0</v>
      </c>
      <c r="S19" s="65">
        <v>0</v>
      </c>
      <c r="T19" s="65">
        <v>0</v>
      </c>
      <c r="U19" s="65">
        <f>SUM(P19:T19)</f>
        <v>100654</v>
      </c>
      <c r="V19" s="65"/>
      <c r="W19" s="65"/>
      <c r="X19" s="65"/>
      <c r="Y19" s="65"/>
      <c r="Z19" s="65"/>
      <c r="AA19" s="65">
        <f>SUM(V19:Z19)</f>
        <v>0</v>
      </c>
      <c r="AB19" s="65"/>
      <c r="AC19" s="65"/>
      <c r="AD19" s="65"/>
      <c r="AE19" s="65"/>
      <c r="AF19" s="65"/>
      <c r="AG19" s="65">
        <f>SUM(AB19:AF19)</f>
        <v>0</v>
      </c>
      <c r="AH19" s="65">
        <f>SUM(J19,P19,V19,AB19)</f>
        <v>100654</v>
      </c>
      <c r="AI19" s="65">
        <f>SUM(K19,Q19,W19,AC19)</f>
        <v>0</v>
      </c>
      <c r="AJ19" s="65">
        <f t="shared" ref="AJ19:AL19" si="17">SUM(L19,R19,X19,AD19)</f>
        <v>0</v>
      </c>
      <c r="AK19" s="65">
        <f t="shared" si="17"/>
        <v>0</v>
      </c>
      <c r="AL19" s="65">
        <f t="shared" si="17"/>
        <v>0</v>
      </c>
      <c r="AM19" s="65">
        <f>SUM(AH19:AL19)</f>
        <v>100654</v>
      </c>
      <c r="AN19" s="65"/>
      <c r="AO19" s="65"/>
      <c r="AP19" s="65"/>
      <c r="AQ19" s="65"/>
      <c r="AR19" s="65"/>
      <c r="AS19" s="65">
        <f>SUM(AN19:AR19)</f>
        <v>0</v>
      </c>
      <c r="AT19" s="65">
        <f>AH19+AN19</f>
        <v>100654</v>
      </c>
      <c r="AU19" s="65">
        <f>AI19+AO19</f>
        <v>0</v>
      </c>
      <c r="AV19" s="65">
        <f t="shared" ref="AV19" si="18">AJ19+AP19</f>
        <v>0</v>
      </c>
      <c r="AW19" s="65">
        <f t="shared" ref="AW19" si="19">AK19+AQ19</f>
        <v>0</v>
      </c>
      <c r="AX19" s="65">
        <f t="shared" ref="AX19" si="20">AL19+AR19</f>
        <v>0</v>
      </c>
      <c r="AY19" s="65">
        <f>SUM(AT19:AX19)</f>
        <v>100654</v>
      </c>
    </row>
    <row r="20" spans="1:52" ht="15" customHeight="1">
      <c r="A20" s="3" t="s">
        <v>888</v>
      </c>
      <c r="B20" s="3"/>
      <c r="C20" s="3"/>
      <c r="D20" s="3"/>
      <c r="E20" s="3"/>
      <c r="F20" s="144"/>
      <c r="G20" s="28"/>
      <c r="H20" s="28"/>
      <c r="I20" s="3"/>
      <c r="J20" s="65">
        <f>J21</f>
        <v>0</v>
      </c>
      <c r="K20" s="65">
        <f t="shared" ref="K20:AY20" si="21">K21</f>
        <v>0</v>
      </c>
      <c r="L20" s="65">
        <f t="shared" si="21"/>
        <v>0</v>
      </c>
      <c r="M20" s="65">
        <f t="shared" si="21"/>
        <v>0</v>
      </c>
      <c r="N20" s="65">
        <f t="shared" si="21"/>
        <v>0</v>
      </c>
      <c r="O20" s="65">
        <f t="shared" si="21"/>
        <v>0</v>
      </c>
      <c r="P20" s="65">
        <f t="shared" si="21"/>
        <v>0</v>
      </c>
      <c r="Q20" s="65">
        <f t="shared" si="21"/>
        <v>0</v>
      </c>
      <c r="R20" s="65">
        <f t="shared" si="21"/>
        <v>0</v>
      </c>
      <c r="S20" s="65">
        <f t="shared" si="21"/>
        <v>0</v>
      </c>
      <c r="T20" s="65">
        <f t="shared" si="21"/>
        <v>0</v>
      </c>
      <c r="U20" s="65">
        <f t="shared" si="21"/>
        <v>0</v>
      </c>
      <c r="V20" s="65">
        <f t="shared" si="21"/>
        <v>0</v>
      </c>
      <c r="W20" s="65">
        <f t="shared" si="21"/>
        <v>0</v>
      </c>
      <c r="X20" s="65">
        <f t="shared" si="21"/>
        <v>0</v>
      </c>
      <c r="Y20" s="65">
        <f t="shared" si="21"/>
        <v>0</v>
      </c>
      <c r="Z20" s="65">
        <f t="shared" si="21"/>
        <v>0</v>
      </c>
      <c r="AA20" s="65">
        <f t="shared" si="21"/>
        <v>0</v>
      </c>
      <c r="AB20" s="65">
        <f t="shared" si="21"/>
        <v>0</v>
      </c>
      <c r="AC20" s="65">
        <f t="shared" si="21"/>
        <v>0</v>
      </c>
      <c r="AD20" s="65">
        <f t="shared" si="21"/>
        <v>0</v>
      </c>
      <c r="AE20" s="65">
        <f t="shared" si="21"/>
        <v>0</v>
      </c>
      <c r="AF20" s="65">
        <f t="shared" si="21"/>
        <v>0</v>
      </c>
      <c r="AG20" s="65">
        <f t="shared" si="21"/>
        <v>0</v>
      </c>
      <c r="AH20" s="65">
        <f t="shared" si="21"/>
        <v>0</v>
      </c>
      <c r="AI20" s="65">
        <f t="shared" si="21"/>
        <v>0</v>
      </c>
      <c r="AJ20" s="65">
        <f t="shared" si="21"/>
        <v>0</v>
      </c>
      <c r="AK20" s="65">
        <f t="shared" si="21"/>
        <v>0</v>
      </c>
      <c r="AL20" s="65">
        <f t="shared" si="21"/>
        <v>0</v>
      </c>
      <c r="AM20" s="65">
        <f t="shared" si="21"/>
        <v>0</v>
      </c>
      <c r="AN20" s="65">
        <f t="shared" si="21"/>
        <v>0</v>
      </c>
      <c r="AO20" s="65">
        <f t="shared" si="21"/>
        <v>0</v>
      </c>
      <c r="AP20" s="65">
        <f t="shared" si="21"/>
        <v>0</v>
      </c>
      <c r="AQ20" s="65">
        <f t="shared" si="21"/>
        <v>0</v>
      </c>
      <c r="AR20" s="65">
        <f t="shared" si="21"/>
        <v>0</v>
      </c>
      <c r="AS20" s="65">
        <f t="shared" si="21"/>
        <v>0</v>
      </c>
      <c r="AT20" s="65">
        <f t="shared" si="21"/>
        <v>0</v>
      </c>
      <c r="AU20" s="65">
        <f t="shared" si="21"/>
        <v>0</v>
      </c>
      <c r="AV20" s="65">
        <f t="shared" si="21"/>
        <v>0</v>
      </c>
      <c r="AW20" s="65">
        <f t="shared" si="21"/>
        <v>0</v>
      </c>
      <c r="AX20" s="65">
        <f t="shared" si="21"/>
        <v>0</v>
      </c>
      <c r="AY20" s="65">
        <f t="shared" si="21"/>
        <v>0</v>
      </c>
    </row>
    <row r="21" spans="1:52" ht="280.5">
      <c r="A21" s="3" t="s">
        <v>184</v>
      </c>
      <c r="B21" s="3" t="s">
        <v>185</v>
      </c>
      <c r="C21" s="3" t="s">
        <v>188</v>
      </c>
      <c r="D21" s="3" t="s">
        <v>71</v>
      </c>
      <c r="E21" s="3"/>
      <c r="F21" s="144">
        <v>4</v>
      </c>
      <c r="G21" s="28">
        <v>16</v>
      </c>
      <c r="H21" s="28" t="s">
        <v>108</v>
      </c>
      <c r="I21" s="3"/>
      <c r="J21" s="65"/>
      <c r="K21" s="65"/>
      <c r="L21" s="65"/>
      <c r="M21" s="65"/>
      <c r="N21" s="65"/>
      <c r="O21" s="65"/>
      <c r="P21" s="65"/>
      <c r="Q21" s="65"/>
      <c r="R21" s="65"/>
      <c r="S21" s="65"/>
      <c r="T21" s="65"/>
      <c r="U21" s="65"/>
      <c r="V21" s="65"/>
      <c r="W21" s="65"/>
      <c r="X21" s="65"/>
      <c r="Y21" s="65"/>
      <c r="Z21" s="65"/>
      <c r="AA21" s="65"/>
      <c r="AB21" s="65"/>
      <c r="AC21" s="65"/>
      <c r="AD21" s="65"/>
      <c r="AE21" s="65"/>
      <c r="AF21" s="65"/>
      <c r="AG21" s="65"/>
      <c r="AH21" s="65"/>
      <c r="AI21" s="65"/>
      <c r="AJ21" s="65"/>
      <c r="AK21" s="65"/>
      <c r="AL21" s="65"/>
      <c r="AM21" s="65"/>
      <c r="AN21" s="65"/>
      <c r="AO21" s="65"/>
      <c r="AP21" s="65"/>
      <c r="AQ21" s="65"/>
      <c r="AR21" s="65"/>
      <c r="AS21" s="65"/>
      <c r="AT21" s="65"/>
      <c r="AU21" s="65"/>
      <c r="AV21" s="65"/>
      <c r="AW21" s="65"/>
      <c r="AX21" s="65"/>
      <c r="AY21" s="65"/>
    </row>
    <row r="22" spans="1:52" ht="15" customHeight="1">
      <c r="A22" s="3" t="s">
        <v>889</v>
      </c>
      <c r="B22" s="3"/>
      <c r="C22" s="3"/>
      <c r="D22" s="3"/>
      <c r="E22" s="3"/>
      <c r="F22" s="144"/>
      <c r="G22" s="28"/>
      <c r="H22" s="28"/>
      <c r="I22" s="3"/>
      <c r="J22" s="65">
        <f>J23</f>
        <v>0</v>
      </c>
      <c r="K22" s="65">
        <f t="shared" ref="K22:AY22" si="22">K23</f>
        <v>0</v>
      </c>
      <c r="L22" s="65">
        <f t="shared" si="22"/>
        <v>0</v>
      </c>
      <c r="M22" s="65">
        <f t="shared" si="22"/>
        <v>0</v>
      </c>
      <c r="N22" s="65">
        <f t="shared" si="22"/>
        <v>0</v>
      </c>
      <c r="O22" s="65">
        <f t="shared" si="22"/>
        <v>0</v>
      </c>
      <c r="P22" s="65">
        <f t="shared" si="22"/>
        <v>17223</v>
      </c>
      <c r="Q22" s="65">
        <f t="shared" si="22"/>
        <v>0</v>
      </c>
      <c r="R22" s="65">
        <f t="shared" si="22"/>
        <v>0</v>
      </c>
      <c r="S22" s="65">
        <f t="shared" si="22"/>
        <v>0</v>
      </c>
      <c r="T22" s="65">
        <f t="shared" si="22"/>
        <v>0</v>
      </c>
      <c r="U22" s="65">
        <f t="shared" si="22"/>
        <v>17223</v>
      </c>
      <c r="V22" s="65">
        <f t="shared" si="22"/>
        <v>0</v>
      </c>
      <c r="W22" s="65">
        <f t="shared" si="22"/>
        <v>0</v>
      </c>
      <c r="X22" s="65">
        <f t="shared" si="22"/>
        <v>0</v>
      </c>
      <c r="Y22" s="65">
        <f t="shared" si="22"/>
        <v>0</v>
      </c>
      <c r="Z22" s="65">
        <f t="shared" si="22"/>
        <v>0</v>
      </c>
      <c r="AA22" s="65">
        <f t="shared" si="22"/>
        <v>0</v>
      </c>
      <c r="AB22" s="65">
        <f t="shared" si="22"/>
        <v>0</v>
      </c>
      <c r="AC22" s="65">
        <f t="shared" si="22"/>
        <v>0</v>
      </c>
      <c r="AD22" s="65">
        <f t="shared" si="22"/>
        <v>0</v>
      </c>
      <c r="AE22" s="65">
        <f t="shared" si="22"/>
        <v>0</v>
      </c>
      <c r="AF22" s="65">
        <f t="shared" si="22"/>
        <v>0</v>
      </c>
      <c r="AG22" s="65">
        <f t="shared" si="22"/>
        <v>0</v>
      </c>
      <c r="AH22" s="65">
        <f t="shared" si="22"/>
        <v>17223</v>
      </c>
      <c r="AI22" s="65">
        <f t="shared" si="22"/>
        <v>0</v>
      </c>
      <c r="AJ22" s="65">
        <f t="shared" si="22"/>
        <v>0</v>
      </c>
      <c r="AK22" s="65">
        <f t="shared" si="22"/>
        <v>0</v>
      </c>
      <c r="AL22" s="65">
        <f t="shared" si="22"/>
        <v>0</v>
      </c>
      <c r="AM22" s="65">
        <f t="shared" si="22"/>
        <v>17223</v>
      </c>
      <c r="AN22" s="65">
        <f t="shared" si="22"/>
        <v>0</v>
      </c>
      <c r="AO22" s="65">
        <f t="shared" si="22"/>
        <v>0</v>
      </c>
      <c r="AP22" s="65">
        <f t="shared" si="22"/>
        <v>0</v>
      </c>
      <c r="AQ22" s="65">
        <f t="shared" si="22"/>
        <v>0</v>
      </c>
      <c r="AR22" s="65">
        <f t="shared" si="22"/>
        <v>0</v>
      </c>
      <c r="AS22" s="65">
        <f t="shared" si="22"/>
        <v>0</v>
      </c>
      <c r="AT22" s="65">
        <f t="shared" si="22"/>
        <v>17223</v>
      </c>
      <c r="AU22" s="65">
        <f t="shared" si="22"/>
        <v>0</v>
      </c>
      <c r="AV22" s="65">
        <f t="shared" si="22"/>
        <v>0</v>
      </c>
      <c r="AW22" s="65">
        <f t="shared" si="22"/>
        <v>0</v>
      </c>
      <c r="AX22" s="65">
        <f t="shared" si="22"/>
        <v>0</v>
      </c>
      <c r="AY22" s="65">
        <f t="shared" si="22"/>
        <v>17223</v>
      </c>
    </row>
    <row r="23" spans="1:52" ht="252.75" customHeight="1">
      <c r="A23" s="3" t="s">
        <v>184</v>
      </c>
      <c r="B23" s="3" t="s">
        <v>185</v>
      </c>
      <c r="C23" s="3" t="s">
        <v>188</v>
      </c>
      <c r="D23" s="3" t="s">
        <v>71</v>
      </c>
      <c r="E23" s="3"/>
      <c r="F23" s="144">
        <v>4</v>
      </c>
      <c r="G23" s="28">
        <v>16</v>
      </c>
      <c r="H23" s="28" t="s">
        <v>108</v>
      </c>
      <c r="I23" s="3"/>
      <c r="J23" s="65"/>
      <c r="K23" s="65"/>
      <c r="L23" s="65"/>
      <c r="M23" s="65"/>
      <c r="N23" s="65"/>
      <c r="O23" s="65">
        <f>SUM(J23:N23)</f>
        <v>0</v>
      </c>
      <c r="P23" s="65">
        <v>17223</v>
      </c>
      <c r="Q23" s="65">
        <v>0</v>
      </c>
      <c r="R23" s="65">
        <v>0</v>
      </c>
      <c r="S23" s="65">
        <v>0</v>
      </c>
      <c r="T23" s="65">
        <v>0</v>
      </c>
      <c r="U23" s="65">
        <f>SUM(P23:T23)</f>
        <v>17223</v>
      </c>
      <c r="V23" s="65"/>
      <c r="W23" s="65"/>
      <c r="X23" s="65"/>
      <c r="Y23" s="65"/>
      <c r="Z23" s="65"/>
      <c r="AA23" s="65">
        <f>SUM(V23:Z23)</f>
        <v>0</v>
      </c>
      <c r="AB23" s="65"/>
      <c r="AC23" s="65"/>
      <c r="AD23" s="65"/>
      <c r="AE23" s="65"/>
      <c r="AF23" s="65"/>
      <c r="AG23" s="65">
        <f>SUM(AB23:AF23)</f>
        <v>0</v>
      </c>
      <c r="AH23" s="65">
        <f>SUM(J23,P23,V23,AB23)</f>
        <v>17223</v>
      </c>
      <c r="AI23" s="65">
        <f>SUM(K23,Q23,W23,AC23)</f>
        <v>0</v>
      </c>
      <c r="AJ23" s="65">
        <f t="shared" ref="AJ23" si="23">SUM(L23,R23,X23,AD23)</f>
        <v>0</v>
      </c>
      <c r="AK23" s="65">
        <f t="shared" ref="AK23" si="24">SUM(M23,S23,Y23,AE23)</f>
        <v>0</v>
      </c>
      <c r="AL23" s="65">
        <f t="shared" ref="AL23" si="25">SUM(N23,T23,Z23,AF23)</f>
        <v>0</v>
      </c>
      <c r="AM23" s="65">
        <f>SUM(AH23:AL23)</f>
        <v>17223</v>
      </c>
      <c r="AN23" s="65">
        <v>0</v>
      </c>
      <c r="AO23" s="65">
        <v>0</v>
      </c>
      <c r="AP23" s="65">
        <v>0</v>
      </c>
      <c r="AQ23" s="65">
        <v>0</v>
      </c>
      <c r="AR23" s="65">
        <v>0</v>
      </c>
      <c r="AS23" s="65">
        <f>SUM(AN23:AR23)</f>
        <v>0</v>
      </c>
      <c r="AT23" s="65">
        <f>AH23+AN23</f>
        <v>17223</v>
      </c>
      <c r="AU23" s="65">
        <f>AI23+AO23</f>
        <v>0</v>
      </c>
      <c r="AV23" s="65">
        <f t="shared" ref="AV23" si="26">AJ23+AP23</f>
        <v>0</v>
      </c>
      <c r="AW23" s="65">
        <f t="shared" ref="AW23" si="27">AK23+AQ23</f>
        <v>0</v>
      </c>
      <c r="AX23" s="65">
        <f t="shared" ref="AX23" si="28">AL23+AR23</f>
        <v>0</v>
      </c>
      <c r="AY23" s="65">
        <f>SUM(AT23:AX23)</f>
        <v>17223</v>
      </c>
    </row>
    <row r="24" spans="1:52">
      <c r="A24" s="3" t="s">
        <v>890</v>
      </c>
      <c r="B24" s="3"/>
      <c r="C24" s="3"/>
      <c r="D24" s="3"/>
      <c r="E24" s="3"/>
      <c r="F24" s="144"/>
      <c r="G24" s="28"/>
      <c r="H24" s="28"/>
      <c r="I24" s="3"/>
      <c r="J24" s="65">
        <f t="shared" ref="J24:AA24" si="29">J25+J26+J27+J28</f>
        <v>927200</v>
      </c>
      <c r="K24" s="65">
        <f t="shared" si="29"/>
        <v>0</v>
      </c>
      <c r="L24" s="65">
        <f t="shared" si="29"/>
        <v>0</v>
      </c>
      <c r="M24" s="65">
        <f t="shared" si="29"/>
        <v>0</v>
      </c>
      <c r="N24" s="65">
        <f t="shared" si="29"/>
        <v>0</v>
      </c>
      <c r="O24" s="65">
        <f t="shared" si="29"/>
        <v>927200</v>
      </c>
      <c r="P24" s="65">
        <f t="shared" si="29"/>
        <v>0</v>
      </c>
      <c r="Q24" s="65">
        <f t="shared" si="29"/>
        <v>0</v>
      </c>
      <c r="R24" s="65">
        <f t="shared" si="29"/>
        <v>0</v>
      </c>
      <c r="S24" s="65">
        <f t="shared" si="29"/>
        <v>0</v>
      </c>
      <c r="T24" s="65">
        <f t="shared" si="29"/>
        <v>0</v>
      </c>
      <c r="U24" s="65">
        <f t="shared" si="29"/>
        <v>0</v>
      </c>
      <c r="V24" s="65">
        <f t="shared" si="29"/>
        <v>1132604.32</v>
      </c>
      <c r="W24" s="65">
        <f t="shared" si="29"/>
        <v>0</v>
      </c>
      <c r="X24" s="65">
        <f t="shared" si="29"/>
        <v>0</v>
      </c>
      <c r="Y24" s="65">
        <f t="shared" si="29"/>
        <v>0</v>
      </c>
      <c r="Z24" s="65">
        <f t="shared" si="29"/>
        <v>0</v>
      </c>
      <c r="AA24" s="65">
        <f t="shared" si="29"/>
        <v>1132604.32</v>
      </c>
      <c r="AB24" s="65">
        <f t="shared" ref="AB24:AG24" si="30">AB25+AB26+AB27+AB28</f>
        <v>1132604.32</v>
      </c>
      <c r="AC24" s="65">
        <f t="shared" si="30"/>
        <v>0</v>
      </c>
      <c r="AD24" s="65">
        <f t="shared" si="30"/>
        <v>0</v>
      </c>
      <c r="AE24" s="65">
        <f t="shared" si="30"/>
        <v>0</v>
      </c>
      <c r="AF24" s="65">
        <f t="shared" si="30"/>
        <v>0</v>
      </c>
      <c r="AG24" s="65">
        <f t="shared" si="30"/>
        <v>1132604.32</v>
      </c>
      <c r="AH24" s="65">
        <f>SUM(AH25:AH28)</f>
        <v>3192408.64</v>
      </c>
      <c r="AI24" s="65">
        <f t="shared" ref="AI24:AM24" si="31">SUM(AI25:AI28)</f>
        <v>0</v>
      </c>
      <c r="AJ24" s="65">
        <f t="shared" si="31"/>
        <v>0</v>
      </c>
      <c r="AK24" s="65">
        <f t="shared" si="31"/>
        <v>0</v>
      </c>
      <c r="AL24" s="65">
        <f t="shared" si="31"/>
        <v>0</v>
      </c>
      <c r="AM24" s="65">
        <f t="shared" si="31"/>
        <v>3192408.64</v>
      </c>
      <c r="AN24" s="65"/>
      <c r="AO24" s="65"/>
      <c r="AP24" s="65"/>
      <c r="AQ24" s="65"/>
      <c r="AR24" s="65"/>
      <c r="AS24" s="65"/>
      <c r="AT24" s="65">
        <f t="shared" ref="AT24:AY24" si="32">AT25+AT26+AT27+AT28</f>
        <v>3192408.64</v>
      </c>
      <c r="AU24" s="65">
        <f t="shared" si="32"/>
        <v>0</v>
      </c>
      <c r="AV24" s="65">
        <f t="shared" si="32"/>
        <v>0</v>
      </c>
      <c r="AW24" s="65">
        <f t="shared" si="32"/>
        <v>0</v>
      </c>
      <c r="AX24" s="65">
        <f t="shared" si="32"/>
        <v>0</v>
      </c>
      <c r="AY24" s="65">
        <f t="shared" si="32"/>
        <v>3192408.64</v>
      </c>
    </row>
    <row r="25" spans="1:52" ht="280.5">
      <c r="A25" s="3" t="s">
        <v>184</v>
      </c>
      <c r="B25" s="3" t="s">
        <v>185</v>
      </c>
      <c r="C25" s="3" t="s">
        <v>188</v>
      </c>
      <c r="D25" s="3" t="s">
        <v>71</v>
      </c>
      <c r="E25" s="3"/>
      <c r="F25" s="144">
        <v>4</v>
      </c>
      <c r="G25" s="28">
        <v>16</v>
      </c>
      <c r="H25" s="28" t="s">
        <v>108</v>
      </c>
      <c r="I25" s="3"/>
      <c r="J25" s="65">
        <v>927200</v>
      </c>
      <c r="K25" s="65">
        <v>0</v>
      </c>
      <c r="L25" s="65">
        <v>0</v>
      </c>
      <c r="M25" s="65">
        <v>0</v>
      </c>
      <c r="N25" s="65">
        <v>0</v>
      </c>
      <c r="O25" s="65">
        <f t="shared" ref="O25:O28" si="33">SUM(J25:N25)</f>
        <v>927200</v>
      </c>
      <c r="P25" s="65">
        <v>0</v>
      </c>
      <c r="Q25" s="65">
        <v>0</v>
      </c>
      <c r="R25" s="65">
        <v>0</v>
      </c>
      <c r="S25" s="65">
        <v>0</v>
      </c>
      <c r="T25" s="65">
        <v>0</v>
      </c>
      <c r="U25" s="65">
        <f t="shared" ref="U25:U28" si="34">SUM(P25:T25)</f>
        <v>0</v>
      </c>
      <c r="V25" s="65">
        <v>1132604.32</v>
      </c>
      <c r="W25" s="65">
        <v>0</v>
      </c>
      <c r="X25" s="65">
        <v>0</v>
      </c>
      <c r="Y25" s="65">
        <v>0</v>
      </c>
      <c r="Z25" s="65">
        <v>0</v>
      </c>
      <c r="AA25" s="65">
        <f t="shared" ref="AA25:AA28" si="35">SUM(V25:Z25)</f>
        <v>1132604.32</v>
      </c>
      <c r="AB25" s="65">
        <v>1132604.32</v>
      </c>
      <c r="AC25" s="65">
        <v>0</v>
      </c>
      <c r="AD25" s="65">
        <v>0</v>
      </c>
      <c r="AE25" s="65">
        <v>0</v>
      </c>
      <c r="AF25" s="65">
        <v>0</v>
      </c>
      <c r="AG25" s="65">
        <f t="shared" ref="AG25:AG28" si="36">SUM(AB25:AF25)</f>
        <v>1132604.32</v>
      </c>
      <c r="AH25" s="65">
        <f t="shared" ref="AH25" si="37">J25+P25+V25+AB25</f>
        <v>3192408.64</v>
      </c>
      <c r="AI25" s="65">
        <f t="shared" ref="AI25" si="38">K25+Q25+W25+AC25</f>
        <v>0</v>
      </c>
      <c r="AJ25" s="65">
        <f t="shared" ref="AJ25" si="39">L25+R25+X25+AD25</f>
        <v>0</v>
      </c>
      <c r="AK25" s="65">
        <f t="shared" ref="AK25" si="40">M25+S25+Y25+AE25</f>
        <v>0</v>
      </c>
      <c r="AL25" s="65">
        <f t="shared" ref="AL25" si="41">N25+T25+Z25+AF25</f>
        <v>0</v>
      </c>
      <c r="AM25" s="65">
        <f>SUM(AH25:AL25)</f>
        <v>3192408.64</v>
      </c>
      <c r="AN25" s="65">
        <v>0</v>
      </c>
      <c r="AO25" s="65">
        <v>0</v>
      </c>
      <c r="AP25" s="65">
        <v>0</v>
      </c>
      <c r="AQ25" s="65">
        <v>0</v>
      </c>
      <c r="AR25" s="65">
        <v>0</v>
      </c>
      <c r="AS25" s="65">
        <v>0</v>
      </c>
      <c r="AT25" s="65">
        <f>AH25+AN25</f>
        <v>3192408.64</v>
      </c>
      <c r="AU25" s="65">
        <f t="shared" ref="AU25:AX25" si="42">AI25+AO25</f>
        <v>0</v>
      </c>
      <c r="AV25" s="65">
        <f t="shared" si="42"/>
        <v>0</v>
      </c>
      <c r="AW25" s="65">
        <f t="shared" si="42"/>
        <v>0</v>
      </c>
      <c r="AX25" s="65">
        <f t="shared" si="42"/>
        <v>0</v>
      </c>
      <c r="AY25" s="65">
        <f>SUM(AT25:AX25)</f>
        <v>3192408.64</v>
      </c>
    </row>
    <row r="26" spans="1:52" ht="76.5">
      <c r="A26" s="3" t="s">
        <v>892</v>
      </c>
      <c r="B26" s="3" t="s">
        <v>352</v>
      </c>
      <c r="C26" s="3" t="s">
        <v>362</v>
      </c>
      <c r="D26" s="3" t="s">
        <v>82</v>
      </c>
      <c r="E26" s="3" t="s">
        <v>355</v>
      </c>
      <c r="F26" s="28">
        <v>4</v>
      </c>
      <c r="G26" s="28" t="s">
        <v>146</v>
      </c>
      <c r="H26" s="28" t="s">
        <v>105</v>
      </c>
      <c r="I26" s="3"/>
      <c r="J26" s="65">
        <v>0</v>
      </c>
      <c r="K26" s="65">
        <v>0</v>
      </c>
      <c r="L26" s="65">
        <v>0</v>
      </c>
      <c r="M26" s="65">
        <v>0</v>
      </c>
      <c r="N26" s="65">
        <v>0</v>
      </c>
      <c r="O26" s="65">
        <f t="shared" si="33"/>
        <v>0</v>
      </c>
      <c r="P26" s="65">
        <v>0</v>
      </c>
      <c r="Q26" s="65">
        <v>0</v>
      </c>
      <c r="R26" s="65">
        <v>0</v>
      </c>
      <c r="S26" s="65">
        <v>0</v>
      </c>
      <c r="T26" s="65">
        <v>0</v>
      </c>
      <c r="U26" s="65">
        <f t="shared" si="34"/>
        <v>0</v>
      </c>
      <c r="V26" s="65">
        <v>0</v>
      </c>
      <c r="W26" s="65">
        <v>0</v>
      </c>
      <c r="X26" s="65">
        <v>0</v>
      </c>
      <c r="Y26" s="65">
        <v>0</v>
      </c>
      <c r="Z26" s="65">
        <v>0</v>
      </c>
      <c r="AA26" s="65">
        <f t="shared" si="35"/>
        <v>0</v>
      </c>
      <c r="AB26" s="65">
        <v>0</v>
      </c>
      <c r="AC26" s="65">
        <v>0</v>
      </c>
      <c r="AD26" s="65">
        <v>0</v>
      </c>
      <c r="AE26" s="65">
        <v>0</v>
      </c>
      <c r="AF26" s="65">
        <v>0</v>
      </c>
      <c r="AG26" s="65">
        <f t="shared" si="36"/>
        <v>0</v>
      </c>
      <c r="AH26" s="65">
        <f t="shared" ref="AH26:AH28" si="43">J26+P26+V26+AB26</f>
        <v>0</v>
      </c>
      <c r="AI26" s="65">
        <f t="shared" ref="AI26:AI28" si="44">K26+Q26+W26+AC26</f>
        <v>0</v>
      </c>
      <c r="AJ26" s="65">
        <f t="shared" ref="AJ26:AJ28" si="45">L26+R26+X26+AD26</f>
        <v>0</v>
      </c>
      <c r="AK26" s="65">
        <f t="shared" ref="AK26:AK28" si="46">M26+S26+Y26+AE26</f>
        <v>0</v>
      </c>
      <c r="AL26" s="65">
        <f t="shared" ref="AL26:AL28" si="47">N26+T26+Z26+AF26</f>
        <v>0</v>
      </c>
      <c r="AM26" s="65">
        <f t="shared" ref="AM26:AM28" si="48">SUM(AH26:AL26)</f>
        <v>0</v>
      </c>
      <c r="AN26" s="65"/>
      <c r="AO26" s="65"/>
      <c r="AP26" s="65"/>
      <c r="AQ26" s="65"/>
      <c r="AR26" s="65"/>
      <c r="AS26" s="65"/>
      <c r="AT26" s="65">
        <f t="shared" ref="AT26:AT28" si="49">AH26+AN26</f>
        <v>0</v>
      </c>
      <c r="AU26" s="65">
        <f t="shared" ref="AU26:AU28" si="50">AI26+AO26</f>
        <v>0</v>
      </c>
      <c r="AV26" s="65">
        <f t="shared" ref="AV26:AV28" si="51">AJ26+AP26</f>
        <v>0</v>
      </c>
      <c r="AW26" s="65">
        <f t="shared" ref="AW26:AW28" si="52">AK26+AQ26</f>
        <v>0</v>
      </c>
      <c r="AX26" s="65">
        <f t="shared" ref="AX26:AX28" si="53">AL26+AR26</f>
        <v>0</v>
      </c>
      <c r="AY26" s="65">
        <f t="shared" ref="AY26:AY28" si="54">SUM(AT26:AX26)</f>
        <v>0</v>
      </c>
    </row>
    <row r="27" spans="1:52" ht="76.5">
      <c r="A27" s="3" t="s">
        <v>893</v>
      </c>
      <c r="B27" s="3" t="s">
        <v>352</v>
      </c>
      <c r="C27" s="3" t="s">
        <v>361</v>
      </c>
      <c r="D27" s="3" t="s">
        <v>82</v>
      </c>
      <c r="E27" s="3" t="s">
        <v>356</v>
      </c>
      <c r="F27" s="28">
        <v>4</v>
      </c>
      <c r="G27" s="28" t="s">
        <v>146</v>
      </c>
      <c r="H27" s="28" t="s">
        <v>363</v>
      </c>
      <c r="I27" s="3"/>
      <c r="J27" s="65">
        <v>0</v>
      </c>
      <c r="K27" s="65">
        <v>0</v>
      </c>
      <c r="L27" s="65">
        <v>0</v>
      </c>
      <c r="M27" s="65">
        <v>0</v>
      </c>
      <c r="N27" s="65">
        <v>0</v>
      </c>
      <c r="O27" s="65">
        <f t="shared" si="33"/>
        <v>0</v>
      </c>
      <c r="P27" s="65">
        <v>0</v>
      </c>
      <c r="Q27" s="65">
        <v>0</v>
      </c>
      <c r="R27" s="65">
        <v>0</v>
      </c>
      <c r="S27" s="65">
        <v>0</v>
      </c>
      <c r="T27" s="65">
        <v>0</v>
      </c>
      <c r="U27" s="65">
        <f t="shared" si="34"/>
        <v>0</v>
      </c>
      <c r="V27" s="65">
        <v>0</v>
      </c>
      <c r="W27" s="65">
        <v>0</v>
      </c>
      <c r="X27" s="65">
        <v>0</v>
      </c>
      <c r="Y27" s="65">
        <v>0</v>
      </c>
      <c r="Z27" s="65">
        <v>0</v>
      </c>
      <c r="AA27" s="65">
        <f t="shared" si="35"/>
        <v>0</v>
      </c>
      <c r="AB27" s="65">
        <v>0</v>
      </c>
      <c r="AC27" s="65">
        <v>0</v>
      </c>
      <c r="AD27" s="65">
        <v>0</v>
      </c>
      <c r="AE27" s="65">
        <v>0</v>
      </c>
      <c r="AF27" s="65">
        <v>0</v>
      </c>
      <c r="AG27" s="65">
        <f t="shared" si="36"/>
        <v>0</v>
      </c>
      <c r="AH27" s="65">
        <f t="shared" si="43"/>
        <v>0</v>
      </c>
      <c r="AI27" s="65">
        <f t="shared" si="44"/>
        <v>0</v>
      </c>
      <c r="AJ27" s="65">
        <f t="shared" si="45"/>
        <v>0</v>
      </c>
      <c r="AK27" s="65">
        <f t="shared" si="46"/>
        <v>0</v>
      </c>
      <c r="AL27" s="65">
        <f t="shared" si="47"/>
        <v>0</v>
      </c>
      <c r="AM27" s="65">
        <f t="shared" si="48"/>
        <v>0</v>
      </c>
      <c r="AN27" s="65"/>
      <c r="AO27" s="65"/>
      <c r="AP27" s="65"/>
      <c r="AQ27" s="65"/>
      <c r="AR27" s="65"/>
      <c r="AS27" s="65"/>
      <c r="AT27" s="65">
        <f t="shared" si="49"/>
        <v>0</v>
      </c>
      <c r="AU27" s="65">
        <f t="shared" si="50"/>
        <v>0</v>
      </c>
      <c r="AV27" s="65">
        <f t="shared" si="51"/>
        <v>0</v>
      </c>
      <c r="AW27" s="65">
        <f t="shared" si="52"/>
        <v>0</v>
      </c>
      <c r="AX27" s="65">
        <f t="shared" si="53"/>
        <v>0</v>
      </c>
      <c r="AY27" s="65">
        <f t="shared" si="54"/>
        <v>0</v>
      </c>
    </row>
    <row r="28" spans="1:52" ht="165.75">
      <c r="A28" s="3" t="s">
        <v>894</v>
      </c>
      <c r="B28" s="3" t="s">
        <v>100</v>
      </c>
      <c r="C28" s="3" t="s">
        <v>358</v>
      </c>
      <c r="D28" s="3" t="s">
        <v>82</v>
      </c>
      <c r="E28" s="3" t="s">
        <v>359</v>
      </c>
      <c r="F28" s="28">
        <v>4</v>
      </c>
      <c r="G28" s="28" t="s">
        <v>160</v>
      </c>
      <c r="H28" s="28" t="s">
        <v>364</v>
      </c>
      <c r="I28" s="3"/>
      <c r="J28" s="65">
        <v>0</v>
      </c>
      <c r="K28" s="65">
        <v>0</v>
      </c>
      <c r="L28" s="65">
        <v>0</v>
      </c>
      <c r="M28" s="65">
        <v>0</v>
      </c>
      <c r="N28" s="65">
        <v>0</v>
      </c>
      <c r="O28" s="65">
        <f t="shared" si="33"/>
        <v>0</v>
      </c>
      <c r="P28" s="65">
        <v>0</v>
      </c>
      <c r="Q28" s="65">
        <v>0</v>
      </c>
      <c r="R28" s="65">
        <v>0</v>
      </c>
      <c r="S28" s="65">
        <v>0</v>
      </c>
      <c r="T28" s="65">
        <v>0</v>
      </c>
      <c r="U28" s="65">
        <f t="shared" si="34"/>
        <v>0</v>
      </c>
      <c r="V28" s="65">
        <v>0</v>
      </c>
      <c r="W28" s="65">
        <v>0</v>
      </c>
      <c r="X28" s="65">
        <v>0</v>
      </c>
      <c r="Y28" s="65">
        <v>0</v>
      </c>
      <c r="Z28" s="65">
        <v>0</v>
      </c>
      <c r="AA28" s="65">
        <f t="shared" si="35"/>
        <v>0</v>
      </c>
      <c r="AB28" s="65">
        <v>0</v>
      </c>
      <c r="AC28" s="65">
        <v>0</v>
      </c>
      <c r="AD28" s="65">
        <v>0</v>
      </c>
      <c r="AE28" s="65">
        <v>0</v>
      </c>
      <c r="AF28" s="65">
        <v>0</v>
      </c>
      <c r="AG28" s="65">
        <f t="shared" si="36"/>
        <v>0</v>
      </c>
      <c r="AH28" s="65">
        <f t="shared" si="43"/>
        <v>0</v>
      </c>
      <c r="AI28" s="65">
        <f t="shared" si="44"/>
        <v>0</v>
      </c>
      <c r="AJ28" s="65">
        <f t="shared" si="45"/>
        <v>0</v>
      </c>
      <c r="AK28" s="65">
        <f t="shared" si="46"/>
        <v>0</v>
      </c>
      <c r="AL28" s="65">
        <f t="shared" si="47"/>
        <v>0</v>
      </c>
      <c r="AM28" s="65">
        <f t="shared" si="48"/>
        <v>0</v>
      </c>
      <c r="AN28" s="65"/>
      <c r="AO28" s="65"/>
      <c r="AP28" s="65"/>
      <c r="AQ28" s="65"/>
      <c r="AR28" s="65"/>
      <c r="AS28" s="65"/>
      <c r="AT28" s="65">
        <f t="shared" si="49"/>
        <v>0</v>
      </c>
      <c r="AU28" s="65">
        <f t="shared" si="50"/>
        <v>0</v>
      </c>
      <c r="AV28" s="65">
        <f t="shared" si="51"/>
        <v>0</v>
      </c>
      <c r="AW28" s="65">
        <f t="shared" si="52"/>
        <v>0</v>
      </c>
      <c r="AX28" s="65">
        <f t="shared" si="53"/>
        <v>0</v>
      </c>
      <c r="AY28" s="65">
        <f t="shared" si="54"/>
        <v>0</v>
      </c>
      <c r="AZ28" s="25"/>
    </row>
    <row r="29" spans="1:52">
      <c r="A29" s="16" t="s">
        <v>663</v>
      </c>
      <c r="B29" s="14"/>
      <c r="C29" s="14"/>
      <c r="D29" s="35"/>
      <c r="E29" s="15"/>
      <c r="F29" s="14"/>
      <c r="G29" s="14"/>
      <c r="H29" s="14"/>
      <c r="I29" s="16"/>
      <c r="J29" s="66">
        <f t="shared" ref="J29:O29" si="55">J9+J20+J22+J24</f>
        <v>947193</v>
      </c>
      <c r="K29" s="66">
        <f t="shared" si="55"/>
        <v>0</v>
      </c>
      <c r="L29" s="66">
        <f t="shared" si="55"/>
        <v>0</v>
      </c>
      <c r="M29" s="66">
        <f t="shared" si="55"/>
        <v>0</v>
      </c>
      <c r="N29" s="66">
        <f t="shared" si="55"/>
        <v>0</v>
      </c>
      <c r="O29" s="66">
        <f t="shared" si="55"/>
        <v>947193</v>
      </c>
      <c r="P29" s="66">
        <f>P9+P20+P22</f>
        <v>1558424</v>
      </c>
      <c r="Q29" s="66">
        <f>Q9+Q20+Q22+Q24</f>
        <v>0</v>
      </c>
      <c r="R29" s="66">
        <f>R9+R20+R22+R24</f>
        <v>0</v>
      </c>
      <c r="S29" s="66">
        <f>S9+S20+S22+S24</f>
        <v>0</v>
      </c>
      <c r="T29" s="66">
        <f>T9+T20+T22+T24</f>
        <v>0</v>
      </c>
      <c r="U29" s="66">
        <f>U9+U20+U22+U24</f>
        <v>1558424</v>
      </c>
      <c r="V29" s="66">
        <f t="shared" ref="V29:AF29" si="56">V9+V20+V22+V24</f>
        <v>1147404.32</v>
      </c>
      <c r="W29" s="66">
        <f t="shared" si="56"/>
        <v>0</v>
      </c>
      <c r="X29" s="66">
        <f t="shared" si="56"/>
        <v>0</v>
      </c>
      <c r="Y29" s="66">
        <f t="shared" si="56"/>
        <v>0</v>
      </c>
      <c r="Z29" s="66">
        <f t="shared" si="56"/>
        <v>0</v>
      </c>
      <c r="AA29" s="66">
        <f t="shared" si="56"/>
        <v>1147404.32</v>
      </c>
      <c r="AB29" s="66">
        <f t="shared" si="56"/>
        <v>1141404.32</v>
      </c>
      <c r="AC29" s="66">
        <f t="shared" si="56"/>
        <v>0</v>
      </c>
      <c r="AD29" s="66">
        <f t="shared" si="56"/>
        <v>0</v>
      </c>
      <c r="AE29" s="66">
        <f t="shared" si="56"/>
        <v>0</v>
      </c>
      <c r="AF29" s="66">
        <f t="shared" si="56"/>
        <v>0</v>
      </c>
      <c r="AG29" s="66">
        <f t="shared" ref="AG29:AM29" si="57">AG9+AG20+AG22+AG24</f>
        <v>1141404.32</v>
      </c>
      <c r="AH29" s="66">
        <f t="shared" si="57"/>
        <v>4794425.6400000006</v>
      </c>
      <c r="AI29" s="66">
        <f t="shared" si="57"/>
        <v>0</v>
      </c>
      <c r="AJ29" s="66">
        <f t="shared" si="57"/>
        <v>0</v>
      </c>
      <c r="AK29" s="66">
        <f t="shared" si="57"/>
        <v>0</v>
      </c>
      <c r="AL29" s="66">
        <f t="shared" si="57"/>
        <v>0</v>
      </c>
      <c r="AM29" s="66">
        <f t="shared" si="57"/>
        <v>4794425.6400000006</v>
      </c>
      <c r="AN29" s="66"/>
      <c r="AO29" s="66"/>
      <c r="AP29" s="66"/>
      <c r="AQ29" s="66"/>
      <c r="AR29" s="66"/>
      <c r="AS29" s="66"/>
      <c r="AT29" s="66">
        <f>AT9+AT20+AT22+AT24</f>
        <v>4794425.6400000006</v>
      </c>
      <c r="AU29" s="66">
        <f>AU9+AU20+AU22+AU24</f>
        <v>0</v>
      </c>
      <c r="AV29" s="66">
        <f>AV9+AV20+AV22+AV24</f>
        <v>0</v>
      </c>
      <c r="AW29" s="66">
        <f>AW9+AW20+AW22+AW24</f>
        <v>0</v>
      </c>
      <c r="AX29" s="66"/>
      <c r="AY29" s="66">
        <f>AY9+AY20+AY22+AY24</f>
        <v>4794425.6400000006</v>
      </c>
    </row>
    <row r="30" spans="1:52" ht="30" customHeight="1">
      <c r="A30" s="141" t="s">
        <v>891</v>
      </c>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c r="AL30" s="1"/>
      <c r="AM30" s="1"/>
      <c r="AN30" s="1"/>
    </row>
    <row r="31" spans="1:52" ht="52.5" customHeight="1">
      <c r="A31" s="116" t="s">
        <v>895</v>
      </c>
      <c r="B31" s="19"/>
      <c r="C31" s="17"/>
      <c r="D31" s="19"/>
      <c r="E31" s="19"/>
      <c r="F31" s="19"/>
      <c r="G31" s="19"/>
      <c r="H31" s="17"/>
      <c r="I31" s="17"/>
    </row>
    <row r="32" spans="1:52" ht="24" customHeight="1">
      <c r="A32" s="62"/>
      <c r="B32" s="19"/>
      <c r="C32" s="17"/>
      <c r="D32" s="19"/>
      <c r="E32" s="19"/>
      <c r="F32" s="19"/>
      <c r="G32" s="19"/>
      <c r="H32" s="17"/>
      <c r="I32" s="17"/>
    </row>
    <row r="33" spans="3:51">
      <c r="C33" s="25"/>
    </row>
    <row r="35" spans="3:51">
      <c r="AY35" s="27"/>
    </row>
    <row r="36" spans="3:51">
      <c r="AY36" s="27"/>
    </row>
  </sheetData>
  <autoFilter ref="A1:AY30">
    <filterColumn colId="3" showButton="0"/>
    <filterColumn colId="9"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19" showButton="0"/>
    <filterColumn colId="21" showButton="0"/>
    <filterColumn colId="22" showButton="0"/>
    <filterColumn colId="23" showButton="0"/>
    <filterColumn colId="24" showButton="0"/>
    <filterColumn colId="25" showButton="0"/>
    <filterColumn colId="27" showButton="0"/>
    <filterColumn colId="28" showButton="0"/>
    <filterColumn colId="29" showButton="0"/>
    <filterColumn colId="30" showButton="0"/>
    <filterColumn colId="31" showButton="0"/>
    <filterColumn colId="33" showButton="0"/>
    <filterColumn colId="34" showButton="0"/>
    <filterColumn colId="35" showButton="0"/>
    <filterColumn colId="36" showButton="0"/>
    <filterColumn colId="37" showButton="0"/>
    <filterColumn colId="39" showButton="0"/>
    <filterColumn colId="40" showButton="0"/>
    <filterColumn colId="41" showButton="0"/>
    <filterColumn colId="42" showButton="0"/>
    <filterColumn colId="43" showButton="0"/>
    <filterColumn colId="45" showButton="0"/>
    <filterColumn colId="46" showButton="0"/>
    <filterColumn colId="47" showButton="0"/>
    <filterColumn colId="48" showButton="0"/>
    <filterColumn colId="49" showButton="0"/>
  </autoFilter>
  <mergeCells count="24">
    <mergeCell ref="AN2:AS2"/>
    <mergeCell ref="AT2:AY2"/>
    <mergeCell ref="AH1:AM1"/>
    <mergeCell ref="AN1:AS1"/>
    <mergeCell ref="AT1:AY1"/>
    <mergeCell ref="G1:G3"/>
    <mergeCell ref="AB2:AG2"/>
    <mergeCell ref="AH2:AM2"/>
    <mergeCell ref="H1:H3"/>
    <mergeCell ref="I1:I3"/>
    <mergeCell ref="J1:O1"/>
    <mergeCell ref="P1:U1"/>
    <mergeCell ref="V1:AA1"/>
    <mergeCell ref="AB1:AG1"/>
    <mergeCell ref="J2:O2"/>
    <mergeCell ref="P2:U2"/>
    <mergeCell ref="V2:AA2"/>
    <mergeCell ref="A1:A3"/>
    <mergeCell ref="B1:B3"/>
    <mergeCell ref="C1:C3"/>
    <mergeCell ref="D1:E1"/>
    <mergeCell ref="F1:F3"/>
    <mergeCell ref="D2:D3"/>
    <mergeCell ref="E2:E3"/>
  </mergeCells>
  <conditionalFormatting sqref="L3 N3 R3 T3 X3 Z3 AD3 AF3 AJ3 AL3 AP3 AR3 AV3 AX3">
    <cfRule type="cellIs" dxfId="4" priority="2" stopIfTrue="1" operator="equal">
      <formula>0</formula>
    </cfRule>
  </conditionalFormatting>
  <dataValidations count="2">
    <dataValidation type="list" allowBlank="1" showInputMessage="1" sqref="D5:D29">
      <formula1>"Nationwide, Interregional, Region-Specific,  "</formula1>
    </dataValidation>
    <dataValidation type="list" allowBlank="1" showInputMessage="1" sqref="E5:E29">
      <formula1>"CAR, NCR, I, II, III, IVA, IVB, V, VI, VII, VIII, IX, X, XI, XII, XIII, ARMM,  "</formula1>
    </dataValidation>
  </dataValidations>
  <printOptions horizontalCentered="1"/>
  <pageMargins left="0.33" right="0.36" top="0.75" bottom="0.75" header="0.3" footer="0.3"/>
  <pageSetup paperSize="9" scale="62" pageOrder="overThenDown" orientation="landscape" r:id="rId1"/>
  <headerFooter>
    <oddHeader>&amp;C&amp;"Arial,Bold"&amp;12Chapter 4: Competitive and Sustainable Agriculture and Fisheries Sector
Annex B2: List of Non-Core Investment Programs and Projects (Non-CIPs) with Annual Investment Targets By Source of Financing</oddHeader>
    <oddFooter>&amp;LPart 3 of 5&amp;C&amp;"Arial,Bold"&amp;12 2011-2016 Revalidated Public Investment Program &amp;RPage &amp;P of &amp;N</oddFooter>
  </headerFooter>
  <rowBreaks count="2" manualBreakCount="2">
    <brk id="12" max="16383" man="1"/>
    <brk id="23" max="16383" man="1"/>
  </rowBreaks>
  <colBreaks count="7" manualBreakCount="7">
    <brk id="9" max="1048575" man="1"/>
    <brk id="15" max="1048575" man="1"/>
    <brk id="21" max="1048575" man="1"/>
    <brk id="27" max="1048575" man="1"/>
    <brk id="33" max="1048575" man="1"/>
    <brk id="39" max="1048575" man="1"/>
    <brk id="45" max="1048575" man="1"/>
  </colBreaks>
</worksheet>
</file>

<file path=xl/worksheets/sheet4.xml><?xml version="1.0" encoding="utf-8"?>
<worksheet xmlns="http://schemas.openxmlformats.org/spreadsheetml/2006/main" xmlns:r="http://schemas.openxmlformats.org/officeDocument/2006/relationships">
  <dimension ref="A1:AZ123"/>
  <sheetViews>
    <sheetView view="pageBreakPreview" topLeftCell="A108" zoomScale="70" zoomScaleNormal="80" zoomScaleSheetLayoutView="70" workbookViewId="0">
      <selection activeCell="E112" sqref="E112"/>
    </sheetView>
  </sheetViews>
  <sheetFormatPr defaultRowHeight="12.75"/>
  <cols>
    <col min="1" max="1" width="45.7109375" style="1" customWidth="1"/>
    <col min="2" max="2" width="10.7109375" style="20" customWidth="1"/>
    <col min="3" max="3" width="45.7109375" style="1" customWidth="1"/>
    <col min="4" max="5" width="15.7109375" style="20" customWidth="1"/>
    <col min="6" max="6" width="10.7109375" style="20" customWidth="1"/>
    <col min="7" max="7" width="15.7109375" style="20" customWidth="1"/>
    <col min="8" max="8" width="23.7109375" style="21" customWidth="1"/>
    <col min="9" max="9" width="15.7109375" style="13" customWidth="1"/>
    <col min="10" max="40" width="20.7109375" style="18" customWidth="1"/>
    <col min="41" max="51" width="20.7109375" style="1" customWidth="1"/>
    <col min="52" max="52" width="29.42578125" style="1" customWidth="1"/>
    <col min="53" max="16384" width="9.140625" style="1"/>
  </cols>
  <sheetData>
    <row r="1" spans="1:51" s="8" customFormat="1" ht="12.75" customHeight="1">
      <c r="A1" s="157" t="s">
        <v>928</v>
      </c>
      <c r="B1" s="157" t="s">
        <v>0</v>
      </c>
      <c r="C1" s="169" t="s">
        <v>926</v>
      </c>
      <c r="D1" s="155" t="s">
        <v>922</v>
      </c>
      <c r="E1" s="156"/>
      <c r="F1" s="169" t="s">
        <v>2</v>
      </c>
      <c r="G1" s="169" t="s">
        <v>886</v>
      </c>
      <c r="H1" s="169" t="s">
        <v>4</v>
      </c>
      <c r="I1" s="169" t="s">
        <v>65</v>
      </c>
      <c r="J1" s="153" t="s">
        <v>914</v>
      </c>
      <c r="K1" s="153"/>
      <c r="L1" s="153"/>
      <c r="M1" s="153"/>
      <c r="N1" s="153"/>
      <c r="O1" s="153"/>
      <c r="P1" s="153" t="s">
        <v>914</v>
      </c>
      <c r="Q1" s="153"/>
      <c r="R1" s="153"/>
      <c r="S1" s="153"/>
      <c r="T1" s="153"/>
      <c r="U1" s="153"/>
      <c r="V1" s="153" t="s">
        <v>914</v>
      </c>
      <c r="W1" s="153"/>
      <c r="X1" s="153"/>
      <c r="Y1" s="153"/>
      <c r="Z1" s="153"/>
      <c r="AA1" s="153"/>
      <c r="AB1" s="153" t="s">
        <v>914</v>
      </c>
      <c r="AC1" s="153"/>
      <c r="AD1" s="153"/>
      <c r="AE1" s="153"/>
      <c r="AF1" s="153"/>
      <c r="AG1" s="153"/>
      <c r="AH1" s="153" t="s">
        <v>914</v>
      </c>
      <c r="AI1" s="153"/>
      <c r="AJ1" s="153"/>
      <c r="AK1" s="153"/>
      <c r="AL1" s="153"/>
      <c r="AM1" s="153"/>
      <c r="AN1" s="153" t="s">
        <v>914</v>
      </c>
      <c r="AO1" s="153"/>
      <c r="AP1" s="153"/>
      <c r="AQ1" s="153"/>
      <c r="AR1" s="153"/>
      <c r="AS1" s="153"/>
      <c r="AT1" s="153" t="s">
        <v>914</v>
      </c>
      <c r="AU1" s="153"/>
      <c r="AV1" s="153"/>
      <c r="AW1" s="153"/>
      <c r="AX1" s="153"/>
      <c r="AY1" s="153"/>
    </row>
    <row r="2" spans="1:51" s="8" customFormat="1" ht="36.75" customHeight="1">
      <c r="A2" s="158"/>
      <c r="B2" s="158"/>
      <c r="C2" s="170"/>
      <c r="D2" s="171" t="s">
        <v>936</v>
      </c>
      <c r="E2" s="171" t="s">
        <v>5</v>
      </c>
      <c r="F2" s="169"/>
      <c r="G2" s="169"/>
      <c r="H2" s="169"/>
      <c r="I2" s="169"/>
      <c r="J2" s="172" t="s">
        <v>6</v>
      </c>
      <c r="K2" s="172"/>
      <c r="L2" s="172"/>
      <c r="M2" s="172"/>
      <c r="N2" s="172"/>
      <c r="O2" s="172"/>
      <c r="P2" s="172" t="s">
        <v>7</v>
      </c>
      <c r="Q2" s="173"/>
      <c r="R2" s="173"/>
      <c r="S2" s="173"/>
      <c r="T2" s="173"/>
      <c r="U2" s="173"/>
      <c r="V2" s="172" t="s">
        <v>8</v>
      </c>
      <c r="W2" s="173"/>
      <c r="X2" s="173"/>
      <c r="Y2" s="173"/>
      <c r="Z2" s="173"/>
      <c r="AA2" s="173"/>
      <c r="AB2" s="172" t="s">
        <v>9</v>
      </c>
      <c r="AC2" s="173"/>
      <c r="AD2" s="173"/>
      <c r="AE2" s="173"/>
      <c r="AF2" s="173"/>
      <c r="AG2" s="173"/>
      <c r="AH2" s="153" t="s">
        <v>51</v>
      </c>
      <c r="AI2" s="172"/>
      <c r="AJ2" s="172"/>
      <c r="AK2" s="172"/>
      <c r="AL2" s="172"/>
      <c r="AM2" s="172"/>
      <c r="AN2" s="173" t="s">
        <v>917</v>
      </c>
      <c r="AO2" s="172"/>
      <c r="AP2" s="172"/>
      <c r="AQ2" s="172"/>
      <c r="AR2" s="172"/>
      <c r="AS2" s="172"/>
      <c r="AT2" s="153" t="s">
        <v>916</v>
      </c>
      <c r="AU2" s="154"/>
      <c r="AV2" s="154"/>
      <c r="AW2" s="154"/>
      <c r="AX2" s="154"/>
      <c r="AY2" s="154"/>
    </row>
    <row r="3" spans="1:51" s="8" customFormat="1" ht="18.75" customHeight="1">
      <c r="A3" s="159"/>
      <c r="B3" s="159"/>
      <c r="C3" s="170"/>
      <c r="D3" s="171"/>
      <c r="E3" s="171"/>
      <c r="F3" s="169"/>
      <c r="G3" s="169"/>
      <c r="H3" s="169"/>
      <c r="I3" s="169"/>
      <c r="J3" s="22" t="s">
        <v>11</v>
      </c>
      <c r="K3" s="22" t="s">
        <v>12</v>
      </c>
      <c r="L3" s="23" t="s">
        <v>13</v>
      </c>
      <c r="M3" s="111" t="s">
        <v>915</v>
      </c>
      <c r="N3" s="23" t="s">
        <v>351</v>
      </c>
      <c r="O3" s="9" t="s">
        <v>14</v>
      </c>
      <c r="P3" s="111" t="s">
        <v>11</v>
      </c>
      <c r="Q3" s="111" t="s">
        <v>12</v>
      </c>
      <c r="R3" s="110" t="s">
        <v>13</v>
      </c>
      <c r="S3" s="111" t="s">
        <v>915</v>
      </c>
      <c r="T3" s="110" t="s">
        <v>351</v>
      </c>
      <c r="U3" s="9" t="s">
        <v>14</v>
      </c>
      <c r="V3" s="111" t="s">
        <v>11</v>
      </c>
      <c r="W3" s="111" t="s">
        <v>12</v>
      </c>
      <c r="X3" s="110" t="s">
        <v>13</v>
      </c>
      <c r="Y3" s="111" t="s">
        <v>915</v>
      </c>
      <c r="Z3" s="110" t="s">
        <v>351</v>
      </c>
      <c r="AA3" s="9" t="s">
        <v>14</v>
      </c>
      <c r="AB3" s="111" t="s">
        <v>11</v>
      </c>
      <c r="AC3" s="111" t="s">
        <v>12</v>
      </c>
      <c r="AD3" s="110" t="s">
        <v>13</v>
      </c>
      <c r="AE3" s="111" t="s">
        <v>915</v>
      </c>
      <c r="AF3" s="110" t="s">
        <v>351</v>
      </c>
      <c r="AG3" s="9" t="s">
        <v>14</v>
      </c>
      <c r="AH3" s="111" t="s">
        <v>11</v>
      </c>
      <c r="AI3" s="111" t="s">
        <v>12</v>
      </c>
      <c r="AJ3" s="110" t="s">
        <v>13</v>
      </c>
      <c r="AK3" s="111" t="s">
        <v>915</v>
      </c>
      <c r="AL3" s="110" t="s">
        <v>351</v>
      </c>
      <c r="AM3" s="9" t="s">
        <v>14</v>
      </c>
      <c r="AN3" s="111" t="s">
        <v>11</v>
      </c>
      <c r="AO3" s="111" t="s">
        <v>12</v>
      </c>
      <c r="AP3" s="110" t="s">
        <v>13</v>
      </c>
      <c r="AQ3" s="111" t="s">
        <v>915</v>
      </c>
      <c r="AR3" s="110" t="s">
        <v>351</v>
      </c>
      <c r="AS3" s="9" t="s">
        <v>14</v>
      </c>
      <c r="AT3" s="111" t="s">
        <v>11</v>
      </c>
      <c r="AU3" s="111" t="s">
        <v>12</v>
      </c>
      <c r="AV3" s="110" t="s">
        <v>13</v>
      </c>
      <c r="AW3" s="111" t="s">
        <v>915</v>
      </c>
      <c r="AX3" s="110" t="s">
        <v>351</v>
      </c>
      <c r="AY3" s="9" t="s">
        <v>14</v>
      </c>
    </row>
    <row r="4" spans="1:51" s="8" customFormat="1" ht="15" customHeight="1">
      <c r="A4" s="12" t="s">
        <v>62</v>
      </c>
      <c r="B4" s="121" t="s">
        <v>939</v>
      </c>
      <c r="C4" s="119" t="s">
        <v>15</v>
      </c>
      <c r="D4" s="119" t="s">
        <v>64</v>
      </c>
      <c r="E4" s="119" t="s">
        <v>16</v>
      </c>
      <c r="F4" s="119" t="s">
        <v>17</v>
      </c>
      <c r="G4" s="122" t="s">
        <v>18</v>
      </c>
      <c r="H4" s="122" t="s">
        <v>19</v>
      </c>
      <c r="I4" s="9" t="s">
        <v>20</v>
      </c>
      <c r="J4" s="9" t="s">
        <v>21</v>
      </c>
      <c r="K4" s="9" t="s">
        <v>22</v>
      </c>
      <c r="L4" s="122" t="s">
        <v>23</v>
      </c>
      <c r="M4" s="122" t="s">
        <v>24</v>
      </c>
      <c r="N4" s="122" t="s">
        <v>25</v>
      </c>
      <c r="O4" s="122" t="s">
        <v>26</v>
      </c>
      <c r="P4" s="122" t="s">
        <v>66</v>
      </c>
      <c r="Q4" s="122" t="s">
        <v>27</v>
      </c>
      <c r="R4" s="122" t="s">
        <v>67</v>
      </c>
      <c r="S4" s="9" t="s">
        <v>28</v>
      </c>
      <c r="T4" s="9" t="s">
        <v>29</v>
      </c>
      <c r="U4" s="9" t="s">
        <v>30</v>
      </c>
      <c r="V4" s="122" t="s">
        <v>31</v>
      </c>
      <c r="W4" s="122" t="s">
        <v>32</v>
      </c>
      <c r="X4" s="9" t="s">
        <v>33</v>
      </c>
      <c r="Y4" s="9" t="s">
        <v>34</v>
      </c>
      <c r="Z4" s="9" t="s">
        <v>35</v>
      </c>
      <c r="AA4" s="122" t="s">
        <v>36</v>
      </c>
      <c r="AB4" s="122" t="s">
        <v>37</v>
      </c>
      <c r="AC4" s="122" t="s">
        <v>38</v>
      </c>
      <c r="AD4" s="122" t="s">
        <v>39</v>
      </c>
      <c r="AE4" s="122" t="s">
        <v>40</v>
      </c>
      <c r="AF4" s="122" t="s">
        <v>41</v>
      </c>
      <c r="AG4" s="120" t="s">
        <v>42</v>
      </c>
      <c r="AH4" s="120" t="s">
        <v>43</v>
      </c>
      <c r="AI4" s="120" t="s">
        <v>44</v>
      </c>
      <c r="AJ4" s="120" t="s">
        <v>45</v>
      </c>
      <c r="AK4" s="120" t="s">
        <v>46</v>
      </c>
      <c r="AL4" s="120" t="s">
        <v>47</v>
      </c>
      <c r="AM4" s="120" t="s">
        <v>48</v>
      </c>
      <c r="AN4" s="120" t="s">
        <v>49</v>
      </c>
      <c r="AO4" s="120" t="s">
        <v>52</v>
      </c>
      <c r="AP4" s="120" t="s">
        <v>53</v>
      </c>
      <c r="AQ4" s="120" t="s">
        <v>54</v>
      </c>
      <c r="AR4" s="120" t="s">
        <v>55</v>
      </c>
      <c r="AS4" s="120" t="s">
        <v>56</v>
      </c>
      <c r="AT4" s="120" t="s">
        <v>57</v>
      </c>
      <c r="AU4" s="120" t="s">
        <v>58</v>
      </c>
      <c r="AV4" s="120" t="s">
        <v>59</v>
      </c>
      <c r="AW4" s="120" t="s">
        <v>60</v>
      </c>
      <c r="AX4" s="120" t="s">
        <v>61</v>
      </c>
      <c r="AY4" s="120" t="s">
        <v>929</v>
      </c>
    </row>
    <row r="5" spans="1:51" s="8" customFormat="1" ht="25.5">
      <c r="A5" s="3" t="s">
        <v>68</v>
      </c>
      <c r="B5" s="10"/>
      <c r="C5" s="10"/>
      <c r="D5" s="29"/>
      <c r="E5" s="7"/>
      <c r="F5" s="7"/>
      <c r="G5" s="7"/>
      <c r="H5" s="7"/>
      <c r="I5" s="7"/>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row>
    <row r="6" spans="1:51" ht="40.5" customHeight="1">
      <c r="A6" s="5" t="s">
        <v>116</v>
      </c>
      <c r="B6" s="3"/>
      <c r="C6" s="3"/>
      <c r="D6" s="3"/>
      <c r="E6" s="3"/>
      <c r="F6" s="144"/>
      <c r="G6" s="28"/>
      <c r="H6" s="28"/>
      <c r="I6" s="3"/>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row>
    <row r="7" spans="1:51" ht="25.5">
      <c r="A7" s="3" t="s">
        <v>84</v>
      </c>
      <c r="B7" s="3"/>
      <c r="C7" s="3"/>
      <c r="D7" s="3"/>
      <c r="E7" s="3"/>
      <c r="F7" s="144"/>
      <c r="G7" s="28"/>
      <c r="H7" s="28"/>
      <c r="I7" s="3"/>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row>
    <row r="8" spans="1:51" ht="54" customHeight="1">
      <c r="A8" s="3" t="s">
        <v>99</v>
      </c>
      <c r="B8" s="3"/>
      <c r="C8" s="3"/>
      <c r="D8" s="3"/>
      <c r="E8" s="3"/>
      <c r="F8" s="144"/>
      <c r="G8" s="28"/>
      <c r="H8" s="28"/>
      <c r="I8" s="3"/>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1"/>
      <c r="AQ8" s="131"/>
      <c r="AR8" s="131"/>
      <c r="AS8" s="131"/>
      <c r="AT8" s="131"/>
      <c r="AU8" s="131"/>
      <c r="AV8" s="131"/>
      <c r="AW8" s="131"/>
      <c r="AX8" s="131"/>
      <c r="AY8" s="131"/>
    </row>
    <row r="9" spans="1:51">
      <c r="A9" s="3" t="s">
        <v>950</v>
      </c>
      <c r="B9" s="3"/>
      <c r="C9" s="3"/>
      <c r="D9" s="3"/>
      <c r="E9" s="3"/>
      <c r="F9" s="144"/>
      <c r="G9" s="28"/>
      <c r="H9" s="28"/>
      <c r="I9" s="3"/>
      <c r="J9" s="67">
        <f>SUM(J10:J19)</f>
        <v>410575.65895999997</v>
      </c>
      <c r="K9" s="67">
        <f t="shared" ref="K9:AY9" si="0">SUM(K10:K19)</f>
        <v>0</v>
      </c>
      <c r="L9" s="67">
        <f t="shared" si="0"/>
        <v>0</v>
      </c>
      <c r="M9" s="67">
        <f t="shared" si="0"/>
        <v>0</v>
      </c>
      <c r="N9" s="67">
        <f t="shared" si="0"/>
        <v>0</v>
      </c>
      <c r="O9" s="67">
        <f t="shared" si="0"/>
        <v>410575.65895999997</v>
      </c>
      <c r="P9" s="67">
        <f t="shared" si="0"/>
        <v>616751.30000000005</v>
      </c>
      <c r="Q9" s="67">
        <f t="shared" si="0"/>
        <v>0</v>
      </c>
      <c r="R9" s="67">
        <f t="shared" si="0"/>
        <v>0</v>
      </c>
      <c r="S9" s="67">
        <f t="shared" si="0"/>
        <v>0</v>
      </c>
      <c r="T9" s="67">
        <f t="shared" si="0"/>
        <v>0</v>
      </c>
      <c r="U9" s="67">
        <f t="shared" si="0"/>
        <v>616751.30000000005</v>
      </c>
      <c r="V9" s="67">
        <f t="shared" si="0"/>
        <v>533800.1</v>
      </c>
      <c r="W9" s="67">
        <f t="shared" si="0"/>
        <v>0</v>
      </c>
      <c r="X9" s="67">
        <f t="shared" si="0"/>
        <v>0</v>
      </c>
      <c r="Y9" s="67">
        <f t="shared" si="0"/>
        <v>0</v>
      </c>
      <c r="Z9" s="67">
        <f t="shared" si="0"/>
        <v>0</v>
      </c>
      <c r="AA9" s="67">
        <f t="shared" si="0"/>
        <v>533800.1</v>
      </c>
      <c r="AB9" s="67">
        <f t="shared" si="0"/>
        <v>577730.1</v>
      </c>
      <c r="AC9" s="67">
        <f t="shared" si="0"/>
        <v>0</v>
      </c>
      <c r="AD9" s="67">
        <f t="shared" si="0"/>
        <v>0</v>
      </c>
      <c r="AE9" s="67">
        <f t="shared" si="0"/>
        <v>0</v>
      </c>
      <c r="AF9" s="67">
        <f t="shared" si="0"/>
        <v>0</v>
      </c>
      <c r="AG9" s="67">
        <f t="shared" si="0"/>
        <v>577730.1</v>
      </c>
      <c r="AH9" s="67">
        <f t="shared" si="0"/>
        <v>2138857.1589599997</v>
      </c>
      <c r="AI9" s="67">
        <f t="shared" si="0"/>
        <v>0</v>
      </c>
      <c r="AJ9" s="67">
        <f t="shared" si="0"/>
        <v>0</v>
      </c>
      <c r="AK9" s="67">
        <f t="shared" si="0"/>
        <v>0</v>
      </c>
      <c r="AL9" s="67">
        <f t="shared" si="0"/>
        <v>0</v>
      </c>
      <c r="AM9" s="67">
        <f t="shared" si="0"/>
        <v>2138857.1589599997</v>
      </c>
      <c r="AN9" s="67">
        <f t="shared" si="0"/>
        <v>0</v>
      </c>
      <c r="AO9" s="67">
        <f t="shared" si="0"/>
        <v>0</v>
      </c>
      <c r="AP9" s="67">
        <f t="shared" si="0"/>
        <v>0</v>
      </c>
      <c r="AQ9" s="67">
        <f t="shared" si="0"/>
        <v>0</v>
      </c>
      <c r="AR9" s="67">
        <f t="shared" si="0"/>
        <v>0</v>
      </c>
      <c r="AS9" s="67">
        <f t="shared" si="0"/>
        <v>0</v>
      </c>
      <c r="AT9" s="67">
        <f t="shared" si="0"/>
        <v>2138857.1589599997</v>
      </c>
      <c r="AU9" s="67">
        <f t="shared" si="0"/>
        <v>0</v>
      </c>
      <c r="AV9" s="67">
        <f t="shared" si="0"/>
        <v>0</v>
      </c>
      <c r="AW9" s="67">
        <f t="shared" si="0"/>
        <v>0</v>
      </c>
      <c r="AX9" s="67">
        <f t="shared" si="0"/>
        <v>0</v>
      </c>
      <c r="AY9" s="67">
        <f t="shared" si="0"/>
        <v>2138857.1589599997</v>
      </c>
    </row>
    <row r="10" spans="1:51" ht="63.75">
      <c r="A10" s="3" t="s">
        <v>201</v>
      </c>
      <c r="B10" s="3" t="s">
        <v>110</v>
      </c>
      <c r="C10" s="3" t="s">
        <v>202</v>
      </c>
      <c r="D10" s="3" t="s">
        <v>111</v>
      </c>
      <c r="E10" s="3" t="s">
        <v>191</v>
      </c>
      <c r="F10" s="144">
        <v>4</v>
      </c>
      <c r="G10" s="28" t="s">
        <v>146</v>
      </c>
      <c r="H10" s="28" t="s">
        <v>113</v>
      </c>
      <c r="I10" s="3"/>
      <c r="J10" s="67">
        <v>55534</v>
      </c>
      <c r="K10" s="67">
        <v>0</v>
      </c>
      <c r="L10" s="67">
        <v>0</v>
      </c>
      <c r="M10" s="67">
        <v>0</v>
      </c>
      <c r="N10" s="67">
        <v>0</v>
      </c>
      <c r="O10" s="67">
        <f>SUM(J10:N10)</f>
        <v>55534</v>
      </c>
      <c r="P10" s="67">
        <v>26785</v>
      </c>
      <c r="Q10" s="67">
        <v>0</v>
      </c>
      <c r="R10" s="67">
        <v>0</v>
      </c>
      <c r="S10" s="67">
        <v>0</v>
      </c>
      <c r="T10" s="67">
        <v>0</v>
      </c>
      <c r="U10" s="67">
        <f>SUM(P10:T10)</f>
        <v>26785</v>
      </c>
      <c r="V10" s="67">
        <v>3631</v>
      </c>
      <c r="W10" s="67">
        <v>0</v>
      </c>
      <c r="X10" s="67">
        <v>0</v>
      </c>
      <c r="Y10" s="67">
        <v>0</v>
      </c>
      <c r="Z10" s="67">
        <v>0</v>
      </c>
      <c r="AA10" s="67">
        <f>SUM(V10:Z10)</f>
        <v>3631</v>
      </c>
      <c r="AB10" s="67">
        <v>0</v>
      </c>
      <c r="AC10" s="67">
        <v>0</v>
      </c>
      <c r="AD10" s="67">
        <v>0</v>
      </c>
      <c r="AE10" s="67">
        <v>0</v>
      </c>
      <c r="AF10" s="67">
        <v>0</v>
      </c>
      <c r="AG10" s="67">
        <f>SUM(AB10:AF10)</f>
        <v>0</v>
      </c>
      <c r="AH10" s="67">
        <f t="shared" ref="AH10:AH37" si="1">SUM(J10,P10,V10,AB10)</f>
        <v>85950</v>
      </c>
      <c r="AI10" s="67">
        <f t="shared" ref="AI10" si="2">SUM(K10,Q10,W10,AC10)</f>
        <v>0</v>
      </c>
      <c r="AJ10" s="67">
        <f t="shared" ref="AJ10" si="3">SUM(L10,R10,X10,AD10)</f>
        <v>0</v>
      </c>
      <c r="AK10" s="67">
        <f t="shared" ref="AK10" si="4">SUM(M10,S10,Y10,AE10)</f>
        <v>0</v>
      </c>
      <c r="AL10" s="67">
        <f t="shared" ref="AL10" si="5">SUM(N10,T10,Z10,AF10)</f>
        <v>0</v>
      </c>
      <c r="AM10" s="67">
        <f>SUM(AH10:AL10)</f>
        <v>85950</v>
      </c>
      <c r="AN10" s="67">
        <v>0</v>
      </c>
      <c r="AO10" s="67">
        <v>0</v>
      </c>
      <c r="AP10" s="67">
        <v>0</v>
      </c>
      <c r="AQ10" s="67">
        <v>0</v>
      </c>
      <c r="AR10" s="67">
        <v>0</v>
      </c>
      <c r="AS10" s="67">
        <v>0</v>
      </c>
      <c r="AT10" s="67">
        <f t="shared" ref="AT10:AT51" si="6">AH10+AN10</f>
        <v>85950</v>
      </c>
      <c r="AU10" s="67">
        <f t="shared" ref="AU10" si="7">AI10+AO10</f>
        <v>0</v>
      </c>
      <c r="AV10" s="67">
        <f t="shared" ref="AV10" si="8">AJ10+AP10</f>
        <v>0</v>
      </c>
      <c r="AW10" s="67">
        <f t="shared" ref="AW10" si="9">AK10+AQ10</f>
        <v>0</v>
      </c>
      <c r="AX10" s="67">
        <f t="shared" ref="AX10" si="10">AL10+AR10</f>
        <v>0</v>
      </c>
      <c r="AY10" s="67">
        <f>SUM(AT10:AX10)</f>
        <v>85950</v>
      </c>
    </row>
    <row r="11" spans="1:51" ht="204">
      <c r="A11" s="3" t="s">
        <v>203</v>
      </c>
      <c r="B11" s="3" t="s">
        <v>192</v>
      </c>
      <c r="C11" s="3" t="s">
        <v>204</v>
      </c>
      <c r="D11" s="3" t="s">
        <v>71</v>
      </c>
      <c r="E11" s="3"/>
      <c r="F11" s="144">
        <v>4</v>
      </c>
      <c r="G11" s="28" t="s">
        <v>146</v>
      </c>
      <c r="H11" s="28" t="s">
        <v>920</v>
      </c>
      <c r="I11" s="3"/>
      <c r="J11" s="67">
        <v>103687</v>
      </c>
      <c r="K11" s="67">
        <v>0</v>
      </c>
      <c r="L11" s="67">
        <v>0</v>
      </c>
      <c r="M11" s="67">
        <v>0</v>
      </c>
      <c r="N11" s="67">
        <v>0</v>
      </c>
      <c r="O11" s="67">
        <f t="shared" ref="O11:O19" si="11">SUM(J11:N11)</f>
        <v>103687</v>
      </c>
      <c r="P11" s="67">
        <v>286536</v>
      </c>
      <c r="Q11" s="67">
        <v>0</v>
      </c>
      <c r="R11" s="67">
        <v>0</v>
      </c>
      <c r="S11" s="67">
        <v>0</v>
      </c>
      <c r="T11" s="67">
        <v>0</v>
      </c>
      <c r="U11" s="67">
        <f t="shared" ref="U11:U19" si="12">SUM(P11:T11)</f>
        <v>286536</v>
      </c>
      <c r="V11" s="67">
        <v>214440</v>
      </c>
      <c r="W11" s="67">
        <v>0</v>
      </c>
      <c r="X11" s="67">
        <v>0</v>
      </c>
      <c r="Y11" s="67">
        <v>0</v>
      </c>
      <c r="Z11" s="67">
        <v>0</v>
      </c>
      <c r="AA11" s="67">
        <f t="shared" ref="AA11:AA19" si="13">SUM(V11:Z11)</f>
        <v>214440</v>
      </c>
      <c r="AB11" s="67">
        <v>235884</v>
      </c>
      <c r="AC11" s="67">
        <v>0</v>
      </c>
      <c r="AD11" s="67">
        <v>0</v>
      </c>
      <c r="AE11" s="67">
        <v>0</v>
      </c>
      <c r="AF11" s="67">
        <v>0</v>
      </c>
      <c r="AG11" s="67">
        <f t="shared" ref="AG11:AG19" si="14">SUM(AB11:AF11)</f>
        <v>235884</v>
      </c>
      <c r="AH11" s="67">
        <f t="shared" ref="AH11:AH19" si="15">SUM(J11,P11,V11,AB11)</f>
        <v>840547</v>
      </c>
      <c r="AI11" s="67">
        <f t="shared" ref="AI11:AI19" si="16">SUM(K11,Q11,W11,AC11)</f>
        <v>0</v>
      </c>
      <c r="AJ11" s="67">
        <f t="shared" ref="AJ11:AJ19" si="17">SUM(L11,R11,X11,AD11)</f>
        <v>0</v>
      </c>
      <c r="AK11" s="67">
        <f t="shared" ref="AK11:AK19" si="18">SUM(M11,S11,Y11,AE11)</f>
        <v>0</v>
      </c>
      <c r="AL11" s="67">
        <f t="shared" ref="AL11:AL19" si="19">SUM(N11,T11,Z11,AF11)</f>
        <v>0</v>
      </c>
      <c r="AM11" s="67">
        <f t="shared" ref="AM11:AM19" si="20">SUM(AH11:AL11)</f>
        <v>840547</v>
      </c>
      <c r="AN11" s="67">
        <v>0</v>
      </c>
      <c r="AO11" s="67">
        <v>0</v>
      </c>
      <c r="AP11" s="67">
        <v>0</v>
      </c>
      <c r="AQ11" s="67">
        <v>0</v>
      </c>
      <c r="AR11" s="67">
        <v>0</v>
      </c>
      <c r="AS11" s="67">
        <v>0</v>
      </c>
      <c r="AT11" s="67">
        <f t="shared" ref="AT11:AT14" si="21">AH11+AN11</f>
        <v>840547</v>
      </c>
      <c r="AU11" s="67">
        <f t="shared" ref="AU11:AU14" si="22">AI11+AO11</f>
        <v>0</v>
      </c>
      <c r="AV11" s="67">
        <f t="shared" ref="AV11:AV14" si="23">AJ11+AP11</f>
        <v>0</v>
      </c>
      <c r="AW11" s="67">
        <f t="shared" ref="AW11:AW14" si="24">AK11+AQ11</f>
        <v>0</v>
      </c>
      <c r="AX11" s="67">
        <f t="shared" ref="AX11:AX14" si="25">AL11+AR11</f>
        <v>0</v>
      </c>
      <c r="AY11" s="67">
        <f t="shared" ref="AY11:AY19" si="26">SUM(AT11:AX11)</f>
        <v>840547</v>
      </c>
    </row>
    <row r="12" spans="1:51" ht="102">
      <c r="A12" s="3" t="s">
        <v>205</v>
      </c>
      <c r="B12" s="3" t="s">
        <v>141</v>
      </c>
      <c r="C12" s="3" t="s">
        <v>206</v>
      </c>
      <c r="D12" s="3" t="s">
        <v>71</v>
      </c>
      <c r="E12" s="3"/>
      <c r="F12" s="144">
        <v>4</v>
      </c>
      <c r="G12" s="28" t="s">
        <v>160</v>
      </c>
      <c r="H12" s="28" t="s">
        <v>147</v>
      </c>
      <c r="I12" s="3"/>
      <c r="J12" s="67">
        <v>9847.1</v>
      </c>
      <c r="K12" s="67">
        <v>0</v>
      </c>
      <c r="L12" s="67">
        <v>0</v>
      </c>
      <c r="M12" s="67">
        <v>0</v>
      </c>
      <c r="N12" s="67">
        <v>0</v>
      </c>
      <c r="O12" s="67">
        <f t="shared" si="11"/>
        <v>9847.1</v>
      </c>
      <c r="P12" s="67">
        <v>31907.1</v>
      </c>
      <c r="Q12" s="67">
        <v>0</v>
      </c>
      <c r="R12" s="67">
        <v>0</v>
      </c>
      <c r="S12" s="67">
        <v>0</v>
      </c>
      <c r="T12" s="67">
        <v>0</v>
      </c>
      <c r="U12" s="67">
        <f t="shared" si="12"/>
        <v>31907.1</v>
      </c>
      <c r="V12" s="67">
        <v>33712.1</v>
      </c>
      <c r="W12" s="67">
        <v>0</v>
      </c>
      <c r="X12" s="67">
        <v>0</v>
      </c>
      <c r="Y12" s="67">
        <v>0</v>
      </c>
      <c r="Z12" s="67">
        <v>0</v>
      </c>
      <c r="AA12" s="67">
        <f t="shared" si="13"/>
        <v>33712.1</v>
      </c>
      <c r="AB12" s="67">
        <v>33542.1</v>
      </c>
      <c r="AC12" s="67">
        <v>0</v>
      </c>
      <c r="AD12" s="67">
        <v>0</v>
      </c>
      <c r="AE12" s="67">
        <v>0</v>
      </c>
      <c r="AF12" s="67">
        <v>0</v>
      </c>
      <c r="AG12" s="67">
        <f t="shared" si="14"/>
        <v>33542.1</v>
      </c>
      <c r="AH12" s="67">
        <f t="shared" si="15"/>
        <v>109008.4</v>
      </c>
      <c r="AI12" s="67">
        <f t="shared" si="16"/>
        <v>0</v>
      </c>
      <c r="AJ12" s="67">
        <f t="shared" si="17"/>
        <v>0</v>
      </c>
      <c r="AK12" s="67">
        <f t="shared" si="18"/>
        <v>0</v>
      </c>
      <c r="AL12" s="67">
        <f t="shared" si="19"/>
        <v>0</v>
      </c>
      <c r="AM12" s="67">
        <f t="shared" si="20"/>
        <v>109008.4</v>
      </c>
      <c r="AN12" s="67">
        <v>0</v>
      </c>
      <c r="AO12" s="67">
        <v>0</v>
      </c>
      <c r="AP12" s="67">
        <v>0</v>
      </c>
      <c r="AQ12" s="67">
        <v>0</v>
      </c>
      <c r="AR12" s="67">
        <v>0</v>
      </c>
      <c r="AS12" s="67">
        <v>0</v>
      </c>
      <c r="AT12" s="67">
        <f t="shared" si="21"/>
        <v>109008.4</v>
      </c>
      <c r="AU12" s="67">
        <f t="shared" si="22"/>
        <v>0</v>
      </c>
      <c r="AV12" s="67">
        <f t="shared" si="23"/>
        <v>0</v>
      </c>
      <c r="AW12" s="67">
        <f t="shared" si="24"/>
        <v>0</v>
      </c>
      <c r="AX12" s="67">
        <f t="shared" si="25"/>
        <v>0</v>
      </c>
      <c r="AY12" s="67">
        <f t="shared" si="26"/>
        <v>109008.4</v>
      </c>
    </row>
    <row r="13" spans="1:51" ht="191.25">
      <c r="A13" s="3" t="s">
        <v>211</v>
      </c>
      <c r="B13" s="3" t="s">
        <v>208</v>
      </c>
      <c r="C13" s="3" t="s">
        <v>209</v>
      </c>
      <c r="D13" s="3" t="s">
        <v>71</v>
      </c>
      <c r="E13" s="3"/>
      <c r="F13" s="144">
        <v>4</v>
      </c>
      <c r="G13" s="28" t="s">
        <v>146</v>
      </c>
      <c r="H13" s="28" t="s">
        <v>919</v>
      </c>
      <c r="I13" s="3"/>
      <c r="J13" s="67">
        <v>103143</v>
      </c>
      <c r="K13" s="67">
        <v>0</v>
      </c>
      <c r="L13" s="67">
        <v>0</v>
      </c>
      <c r="M13" s="67">
        <v>0</v>
      </c>
      <c r="N13" s="67">
        <v>0</v>
      </c>
      <c r="O13" s="67">
        <f t="shared" si="11"/>
        <v>103143</v>
      </c>
      <c r="P13" s="67">
        <v>90722</v>
      </c>
      <c r="Q13" s="67">
        <v>0</v>
      </c>
      <c r="R13" s="67">
        <v>0</v>
      </c>
      <c r="S13" s="67">
        <v>0</v>
      </c>
      <c r="T13" s="67">
        <v>0</v>
      </c>
      <c r="U13" s="67">
        <f t="shared" si="12"/>
        <v>90722</v>
      </c>
      <c r="V13" s="67">
        <v>224568</v>
      </c>
      <c r="W13" s="67">
        <v>0</v>
      </c>
      <c r="X13" s="67">
        <v>0</v>
      </c>
      <c r="Y13" s="67">
        <v>0</v>
      </c>
      <c r="Z13" s="67">
        <v>0</v>
      </c>
      <c r="AA13" s="67">
        <f t="shared" si="13"/>
        <v>224568</v>
      </c>
      <c r="AB13" s="67">
        <v>249016</v>
      </c>
      <c r="AC13" s="67">
        <v>0</v>
      </c>
      <c r="AD13" s="67">
        <v>0</v>
      </c>
      <c r="AE13" s="67">
        <v>0</v>
      </c>
      <c r="AF13" s="67">
        <v>0</v>
      </c>
      <c r="AG13" s="67">
        <f t="shared" si="14"/>
        <v>249016</v>
      </c>
      <c r="AH13" s="67">
        <f t="shared" si="15"/>
        <v>667449</v>
      </c>
      <c r="AI13" s="67">
        <f t="shared" si="16"/>
        <v>0</v>
      </c>
      <c r="AJ13" s="67">
        <f t="shared" si="17"/>
        <v>0</v>
      </c>
      <c r="AK13" s="67">
        <f t="shared" si="18"/>
        <v>0</v>
      </c>
      <c r="AL13" s="67">
        <f t="shared" si="19"/>
        <v>0</v>
      </c>
      <c r="AM13" s="67">
        <f t="shared" si="20"/>
        <v>667449</v>
      </c>
      <c r="AN13" s="67">
        <v>0</v>
      </c>
      <c r="AO13" s="67">
        <v>0</v>
      </c>
      <c r="AP13" s="67">
        <v>0</v>
      </c>
      <c r="AQ13" s="67">
        <v>0</v>
      </c>
      <c r="AR13" s="67">
        <v>0</v>
      </c>
      <c r="AS13" s="67">
        <v>0</v>
      </c>
      <c r="AT13" s="67">
        <f t="shared" si="21"/>
        <v>667449</v>
      </c>
      <c r="AU13" s="67">
        <f t="shared" si="22"/>
        <v>0</v>
      </c>
      <c r="AV13" s="67">
        <f t="shared" si="23"/>
        <v>0</v>
      </c>
      <c r="AW13" s="67">
        <f t="shared" si="24"/>
        <v>0</v>
      </c>
      <c r="AX13" s="67">
        <f t="shared" si="25"/>
        <v>0</v>
      </c>
      <c r="AY13" s="67">
        <f t="shared" si="26"/>
        <v>667449</v>
      </c>
    </row>
    <row r="14" spans="1:51" ht="127.5">
      <c r="A14" s="3" t="s">
        <v>212</v>
      </c>
      <c r="B14" s="3" t="s">
        <v>194</v>
      </c>
      <c r="C14" s="3" t="s">
        <v>195</v>
      </c>
      <c r="D14" s="3" t="s">
        <v>71</v>
      </c>
      <c r="E14" s="3"/>
      <c r="F14" s="144">
        <v>4</v>
      </c>
      <c r="G14" s="28">
        <v>16</v>
      </c>
      <c r="H14" s="28" t="s">
        <v>193</v>
      </c>
      <c r="I14" s="3"/>
      <c r="J14" s="67">
        <v>15386.358960000001</v>
      </c>
      <c r="K14" s="67">
        <v>0</v>
      </c>
      <c r="L14" s="67">
        <v>0</v>
      </c>
      <c r="M14" s="67">
        <v>0</v>
      </c>
      <c r="N14" s="67">
        <v>0</v>
      </c>
      <c r="O14" s="67">
        <f t="shared" si="11"/>
        <v>15386.358960000001</v>
      </c>
      <c r="P14" s="67">
        <v>32920</v>
      </c>
      <c r="Q14" s="67">
        <v>0</v>
      </c>
      <c r="R14" s="67">
        <v>0</v>
      </c>
      <c r="S14" s="67">
        <v>0</v>
      </c>
      <c r="T14" s="67">
        <v>0</v>
      </c>
      <c r="U14" s="67">
        <f t="shared" si="12"/>
        <v>32920</v>
      </c>
      <c r="V14" s="67">
        <v>30898</v>
      </c>
      <c r="W14" s="67">
        <v>0</v>
      </c>
      <c r="X14" s="67">
        <v>0</v>
      </c>
      <c r="Y14" s="67">
        <v>0</v>
      </c>
      <c r="Z14" s="67">
        <v>0</v>
      </c>
      <c r="AA14" s="67">
        <f t="shared" si="13"/>
        <v>30898</v>
      </c>
      <c r="AB14" s="67">
        <v>31289.4</v>
      </c>
      <c r="AC14" s="67">
        <v>0</v>
      </c>
      <c r="AD14" s="67">
        <v>0</v>
      </c>
      <c r="AE14" s="67">
        <v>0</v>
      </c>
      <c r="AF14" s="67">
        <v>0</v>
      </c>
      <c r="AG14" s="67">
        <f t="shared" si="14"/>
        <v>31289.4</v>
      </c>
      <c r="AH14" s="67">
        <f t="shared" si="15"/>
        <v>110493.75896000001</v>
      </c>
      <c r="AI14" s="67">
        <f t="shared" si="16"/>
        <v>0</v>
      </c>
      <c r="AJ14" s="67">
        <f t="shared" si="17"/>
        <v>0</v>
      </c>
      <c r="AK14" s="67">
        <f t="shared" si="18"/>
        <v>0</v>
      </c>
      <c r="AL14" s="67">
        <f t="shared" si="19"/>
        <v>0</v>
      </c>
      <c r="AM14" s="67">
        <f t="shared" si="20"/>
        <v>110493.75896000001</v>
      </c>
      <c r="AN14" s="67">
        <v>0</v>
      </c>
      <c r="AO14" s="67">
        <v>0</v>
      </c>
      <c r="AP14" s="67">
        <v>0</v>
      </c>
      <c r="AQ14" s="67">
        <v>0</v>
      </c>
      <c r="AR14" s="67">
        <v>0</v>
      </c>
      <c r="AS14" s="67">
        <v>0</v>
      </c>
      <c r="AT14" s="67">
        <f t="shared" si="21"/>
        <v>110493.75896000001</v>
      </c>
      <c r="AU14" s="67">
        <f t="shared" si="22"/>
        <v>0</v>
      </c>
      <c r="AV14" s="67">
        <f t="shared" si="23"/>
        <v>0</v>
      </c>
      <c r="AW14" s="67">
        <f t="shared" si="24"/>
        <v>0</v>
      </c>
      <c r="AX14" s="67">
        <f t="shared" si="25"/>
        <v>0</v>
      </c>
      <c r="AY14" s="67">
        <f t="shared" si="26"/>
        <v>110493.75896000001</v>
      </c>
    </row>
    <row r="15" spans="1:51" ht="204">
      <c r="A15" s="3" t="s">
        <v>213</v>
      </c>
      <c r="B15" s="3" t="s">
        <v>197</v>
      </c>
      <c r="C15" s="3" t="s">
        <v>198</v>
      </c>
      <c r="D15" s="3" t="s">
        <v>71</v>
      </c>
      <c r="E15" s="3"/>
      <c r="F15" s="144">
        <v>4</v>
      </c>
      <c r="G15" s="28" t="s">
        <v>146</v>
      </c>
      <c r="H15" s="28" t="s">
        <v>919</v>
      </c>
      <c r="I15" s="3"/>
      <c r="J15" s="67">
        <v>8587</v>
      </c>
      <c r="K15" s="67">
        <v>0</v>
      </c>
      <c r="L15" s="67">
        <v>0</v>
      </c>
      <c r="M15" s="67">
        <v>0</v>
      </c>
      <c r="N15" s="67">
        <v>0</v>
      </c>
      <c r="O15" s="67">
        <f t="shared" si="11"/>
        <v>8587</v>
      </c>
      <c r="P15" s="67">
        <v>0</v>
      </c>
      <c r="Q15" s="67">
        <v>0</v>
      </c>
      <c r="R15" s="67">
        <v>0</v>
      </c>
      <c r="S15" s="67">
        <v>0</v>
      </c>
      <c r="T15" s="67">
        <v>0</v>
      </c>
      <c r="U15" s="67">
        <f t="shared" si="12"/>
        <v>0</v>
      </c>
      <c r="V15" s="67">
        <v>12757</v>
      </c>
      <c r="W15" s="67">
        <v>0</v>
      </c>
      <c r="X15" s="67">
        <v>0</v>
      </c>
      <c r="Y15" s="67">
        <v>0</v>
      </c>
      <c r="Z15" s="67">
        <v>0</v>
      </c>
      <c r="AA15" s="67">
        <f t="shared" si="13"/>
        <v>12757</v>
      </c>
      <c r="AB15" s="67">
        <v>12757</v>
      </c>
      <c r="AC15" s="67">
        <v>0</v>
      </c>
      <c r="AD15" s="67">
        <v>0</v>
      </c>
      <c r="AE15" s="67">
        <v>0</v>
      </c>
      <c r="AF15" s="67">
        <v>0</v>
      </c>
      <c r="AG15" s="67">
        <f t="shared" si="14"/>
        <v>12757</v>
      </c>
      <c r="AH15" s="67">
        <f t="shared" si="15"/>
        <v>34101</v>
      </c>
      <c r="AI15" s="67">
        <f t="shared" si="16"/>
        <v>0</v>
      </c>
      <c r="AJ15" s="67">
        <f t="shared" si="17"/>
        <v>0</v>
      </c>
      <c r="AK15" s="67">
        <f t="shared" si="18"/>
        <v>0</v>
      </c>
      <c r="AL15" s="67">
        <f t="shared" si="19"/>
        <v>0</v>
      </c>
      <c r="AM15" s="67">
        <f t="shared" si="20"/>
        <v>34101</v>
      </c>
      <c r="AN15" s="67">
        <v>0</v>
      </c>
      <c r="AO15" s="67">
        <v>0</v>
      </c>
      <c r="AP15" s="67">
        <v>0</v>
      </c>
      <c r="AQ15" s="67">
        <v>0</v>
      </c>
      <c r="AR15" s="67">
        <v>0</v>
      </c>
      <c r="AS15" s="67">
        <v>0</v>
      </c>
      <c r="AT15" s="67">
        <f t="shared" ref="AT15:AT19" si="27">AH15+AN15</f>
        <v>34101</v>
      </c>
      <c r="AU15" s="67">
        <f t="shared" ref="AU15:AU19" si="28">AI15+AO15</f>
        <v>0</v>
      </c>
      <c r="AV15" s="67">
        <f t="shared" ref="AV15:AV19" si="29">AJ15+AP15</f>
        <v>0</v>
      </c>
      <c r="AW15" s="67">
        <f t="shared" ref="AW15:AW19" si="30">AK15+AQ15</f>
        <v>0</v>
      </c>
      <c r="AX15" s="67">
        <f t="shared" ref="AX15:AX19" si="31">AL15+AR15</f>
        <v>0</v>
      </c>
      <c r="AY15" s="67">
        <f t="shared" si="26"/>
        <v>34101</v>
      </c>
    </row>
    <row r="16" spans="1:51" ht="89.25">
      <c r="A16" s="3" t="s">
        <v>214</v>
      </c>
      <c r="B16" s="3" t="s">
        <v>200</v>
      </c>
      <c r="C16" s="3" t="s">
        <v>215</v>
      </c>
      <c r="D16" s="3" t="s">
        <v>71</v>
      </c>
      <c r="E16" s="3"/>
      <c r="F16" s="144">
        <v>4</v>
      </c>
      <c r="G16" s="28" t="s">
        <v>146</v>
      </c>
      <c r="H16" s="28" t="s">
        <v>113</v>
      </c>
      <c r="I16" s="3"/>
      <c r="J16" s="67">
        <v>7200</v>
      </c>
      <c r="K16" s="67">
        <v>0</v>
      </c>
      <c r="L16" s="67">
        <v>0</v>
      </c>
      <c r="M16" s="67">
        <v>0</v>
      </c>
      <c r="N16" s="67">
        <v>0</v>
      </c>
      <c r="O16" s="67">
        <f t="shared" si="11"/>
        <v>7200</v>
      </c>
      <c r="P16" s="67">
        <v>0</v>
      </c>
      <c r="Q16" s="67">
        <v>0</v>
      </c>
      <c r="R16" s="67">
        <v>0</v>
      </c>
      <c r="S16" s="67">
        <v>0</v>
      </c>
      <c r="T16" s="67">
        <v>0</v>
      </c>
      <c r="U16" s="67">
        <f t="shared" si="12"/>
        <v>0</v>
      </c>
      <c r="V16" s="67">
        <v>10368</v>
      </c>
      <c r="W16" s="67">
        <v>0</v>
      </c>
      <c r="X16" s="67">
        <v>0</v>
      </c>
      <c r="Y16" s="67">
        <v>0</v>
      </c>
      <c r="Z16" s="67">
        <v>0</v>
      </c>
      <c r="AA16" s="67">
        <f t="shared" si="13"/>
        <v>10368</v>
      </c>
      <c r="AB16" s="67">
        <v>12441.6</v>
      </c>
      <c r="AC16" s="67">
        <v>0</v>
      </c>
      <c r="AD16" s="67">
        <v>0</v>
      </c>
      <c r="AE16" s="67">
        <v>0</v>
      </c>
      <c r="AF16" s="67">
        <v>0</v>
      </c>
      <c r="AG16" s="67">
        <f t="shared" si="14"/>
        <v>12441.6</v>
      </c>
      <c r="AH16" s="67">
        <f t="shared" si="15"/>
        <v>30009.599999999999</v>
      </c>
      <c r="AI16" s="67">
        <f t="shared" si="16"/>
        <v>0</v>
      </c>
      <c r="AJ16" s="67">
        <f t="shared" si="17"/>
        <v>0</v>
      </c>
      <c r="AK16" s="67">
        <f t="shared" si="18"/>
        <v>0</v>
      </c>
      <c r="AL16" s="67">
        <f t="shared" si="19"/>
        <v>0</v>
      </c>
      <c r="AM16" s="67">
        <f t="shared" si="20"/>
        <v>30009.599999999999</v>
      </c>
      <c r="AN16" s="67">
        <v>0</v>
      </c>
      <c r="AO16" s="67">
        <v>0</v>
      </c>
      <c r="AP16" s="67">
        <v>0</v>
      </c>
      <c r="AQ16" s="67">
        <v>0</v>
      </c>
      <c r="AR16" s="67">
        <v>0</v>
      </c>
      <c r="AS16" s="67">
        <v>0</v>
      </c>
      <c r="AT16" s="67">
        <f t="shared" si="27"/>
        <v>30009.599999999999</v>
      </c>
      <c r="AU16" s="67">
        <f t="shared" si="28"/>
        <v>0</v>
      </c>
      <c r="AV16" s="67">
        <f t="shared" si="29"/>
        <v>0</v>
      </c>
      <c r="AW16" s="67">
        <f t="shared" si="30"/>
        <v>0</v>
      </c>
      <c r="AX16" s="67">
        <f t="shared" si="31"/>
        <v>0</v>
      </c>
      <c r="AY16" s="67">
        <f t="shared" si="26"/>
        <v>30009.599999999999</v>
      </c>
    </row>
    <row r="17" spans="1:52" ht="102">
      <c r="A17" s="3" t="s">
        <v>665</v>
      </c>
      <c r="B17" s="3" t="s">
        <v>365</v>
      </c>
      <c r="C17" s="3" t="s">
        <v>666</v>
      </c>
      <c r="D17" s="3" t="s">
        <v>71</v>
      </c>
      <c r="E17" s="3"/>
      <c r="F17" s="28">
        <v>4</v>
      </c>
      <c r="G17" s="28" t="s">
        <v>667</v>
      </c>
      <c r="H17" s="28" t="s">
        <v>357</v>
      </c>
      <c r="I17" s="3"/>
      <c r="J17" s="67">
        <v>17536.2</v>
      </c>
      <c r="K17" s="67">
        <v>0</v>
      </c>
      <c r="L17" s="67">
        <v>0</v>
      </c>
      <c r="M17" s="67">
        <v>0</v>
      </c>
      <c r="N17" s="67">
        <v>0</v>
      </c>
      <c r="O17" s="67">
        <f t="shared" si="11"/>
        <v>17536.2</v>
      </c>
      <c r="P17" s="67">
        <v>17536.2</v>
      </c>
      <c r="Q17" s="67">
        <v>0</v>
      </c>
      <c r="R17" s="67">
        <v>0</v>
      </c>
      <c r="S17" s="67">
        <v>0</v>
      </c>
      <c r="T17" s="67">
        <v>0</v>
      </c>
      <c r="U17" s="67">
        <f t="shared" si="12"/>
        <v>17536.2</v>
      </c>
      <c r="V17" s="67">
        <v>0</v>
      </c>
      <c r="W17" s="67">
        <v>0</v>
      </c>
      <c r="X17" s="67">
        <v>0</v>
      </c>
      <c r="Y17" s="67">
        <v>0</v>
      </c>
      <c r="Z17" s="67">
        <v>0</v>
      </c>
      <c r="AA17" s="67">
        <f t="shared" si="13"/>
        <v>0</v>
      </c>
      <c r="AB17" s="67">
        <v>0</v>
      </c>
      <c r="AC17" s="67">
        <v>0</v>
      </c>
      <c r="AD17" s="67">
        <v>0</v>
      </c>
      <c r="AE17" s="67">
        <v>0</v>
      </c>
      <c r="AF17" s="67">
        <v>0</v>
      </c>
      <c r="AG17" s="67">
        <f t="shared" si="14"/>
        <v>0</v>
      </c>
      <c r="AH17" s="67">
        <f t="shared" si="15"/>
        <v>35072.400000000001</v>
      </c>
      <c r="AI17" s="67">
        <f t="shared" si="16"/>
        <v>0</v>
      </c>
      <c r="AJ17" s="67">
        <f t="shared" si="17"/>
        <v>0</v>
      </c>
      <c r="AK17" s="67">
        <f t="shared" si="18"/>
        <v>0</v>
      </c>
      <c r="AL17" s="67">
        <f t="shared" si="19"/>
        <v>0</v>
      </c>
      <c r="AM17" s="67">
        <f t="shared" si="20"/>
        <v>35072.400000000001</v>
      </c>
      <c r="AN17" s="67">
        <v>0</v>
      </c>
      <c r="AO17" s="67">
        <v>0</v>
      </c>
      <c r="AP17" s="67">
        <v>0</v>
      </c>
      <c r="AQ17" s="67">
        <v>0</v>
      </c>
      <c r="AR17" s="67">
        <f>(AF17)*1000</f>
        <v>0</v>
      </c>
      <c r="AS17" s="67">
        <v>0</v>
      </c>
      <c r="AT17" s="67">
        <f t="shared" si="27"/>
        <v>35072.400000000001</v>
      </c>
      <c r="AU17" s="67">
        <f t="shared" si="28"/>
        <v>0</v>
      </c>
      <c r="AV17" s="67">
        <f t="shared" si="29"/>
        <v>0</v>
      </c>
      <c r="AW17" s="67">
        <f t="shared" si="30"/>
        <v>0</v>
      </c>
      <c r="AX17" s="67">
        <f t="shared" si="31"/>
        <v>0</v>
      </c>
      <c r="AY17" s="67">
        <f t="shared" si="26"/>
        <v>35072.400000000001</v>
      </c>
      <c r="AZ17" s="13">
        <v>1000</v>
      </c>
    </row>
    <row r="18" spans="1:52" ht="63.75">
      <c r="A18" s="3" t="s">
        <v>668</v>
      </c>
      <c r="B18" s="3" t="s">
        <v>394</v>
      </c>
      <c r="C18" s="3" t="s">
        <v>501</v>
      </c>
      <c r="D18" s="3" t="s">
        <v>71</v>
      </c>
      <c r="E18" s="3"/>
      <c r="F18" s="144">
        <v>4</v>
      </c>
      <c r="G18" s="28">
        <v>16</v>
      </c>
      <c r="H18" s="28" t="s">
        <v>360</v>
      </c>
      <c r="I18" s="3"/>
      <c r="J18" s="67">
        <v>0</v>
      </c>
      <c r="K18" s="67">
        <v>0</v>
      </c>
      <c r="L18" s="67">
        <v>0</v>
      </c>
      <c r="M18" s="67">
        <v>0</v>
      </c>
      <c r="N18" s="67">
        <v>0</v>
      </c>
      <c r="O18" s="67">
        <f t="shared" si="11"/>
        <v>0</v>
      </c>
      <c r="P18" s="67">
        <v>0</v>
      </c>
      <c r="Q18" s="67">
        <v>0</v>
      </c>
      <c r="R18" s="67">
        <v>0</v>
      </c>
      <c r="S18" s="67">
        <v>0</v>
      </c>
      <c r="T18" s="67">
        <v>0</v>
      </c>
      <c r="U18" s="67">
        <f t="shared" si="12"/>
        <v>0</v>
      </c>
      <c r="V18" s="67">
        <v>3426</v>
      </c>
      <c r="W18" s="67">
        <v>0</v>
      </c>
      <c r="X18" s="67">
        <v>0</v>
      </c>
      <c r="Y18" s="67">
        <v>0</v>
      </c>
      <c r="Z18" s="67">
        <v>0</v>
      </c>
      <c r="AA18" s="67">
        <f t="shared" si="13"/>
        <v>3426</v>
      </c>
      <c r="AB18" s="67">
        <v>2800</v>
      </c>
      <c r="AC18" s="67">
        <v>0</v>
      </c>
      <c r="AD18" s="67">
        <v>0</v>
      </c>
      <c r="AE18" s="67">
        <v>0</v>
      </c>
      <c r="AF18" s="67">
        <v>0</v>
      </c>
      <c r="AG18" s="67">
        <f t="shared" si="14"/>
        <v>2800</v>
      </c>
      <c r="AH18" s="67">
        <f t="shared" si="15"/>
        <v>6226</v>
      </c>
      <c r="AI18" s="67">
        <f t="shared" si="16"/>
        <v>0</v>
      </c>
      <c r="AJ18" s="67">
        <f t="shared" si="17"/>
        <v>0</v>
      </c>
      <c r="AK18" s="67">
        <f t="shared" si="18"/>
        <v>0</v>
      </c>
      <c r="AL18" s="67">
        <f t="shared" si="19"/>
        <v>0</v>
      </c>
      <c r="AM18" s="67">
        <f t="shared" si="20"/>
        <v>6226</v>
      </c>
      <c r="AN18" s="67">
        <v>0</v>
      </c>
      <c r="AO18" s="67">
        <v>0</v>
      </c>
      <c r="AP18" s="67">
        <v>0</v>
      </c>
      <c r="AQ18" s="67">
        <v>0</v>
      </c>
      <c r="AR18" s="67">
        <f>(AF18)*1000</f>
        <v>0</v>
      </c>
      <c r="AS18" s="67">
        <v>0</v>
      </c>
      <c r="AT18" s="67">
        <f t="shared" si="27"/>
        <v>6226</v>
      </c>
      <c r="AU18" s="67">
        <f t="shared" si="28"/>
        <v>0</v>
      </c>
      <c r="AV18" s="67">
        <f t="shared" si="29"/>
        <v>0</v>
      </c>
      <c r="AW18" s="67">
        <f t="shared" si="30"/>
        <v>0</v>
      </c>
      <c r="AX18" s="67">
        <f t="shared" si="31"/>
        <v>0</v>
      </c>
      <c r="AY18" s="67">
        <f t="shared" si="26"/>
        <v>6226</v>
      </c>
    </row>
    <row r="19" spans="1:52" ht="140.25">
      <c r="A19" s="3" t="s">
        <v>669</v>
      </c>
      <c r="B19" s="3" t="s">
        <v>365</v>
      </c>
      <c r="C19" s="3" t="s">
        <v>670</v>
      </c>
      <c r="D19" s="3" t="s">
        <v>71</v>
      </c>
      <c r="E19" s="3"/>
      <c r="F19" s="144">
        <v>4</v>
      </c>
      <c r="G19" s="28" t="s">
        <v>667</v>
      </c>
      <c r="H19" s="28" t="s">
        <v>357</v>
      </c>
      <c r="I19" s="3"/>
      <c r="J19" s="67">
        <v>89655</v>
      </c>
      <c r="K19" s="67">
        <v>0</v>
      </c>
      <c r="L19" s="67">
        <v>0</v>
      </c>
      <c r="M19" s="67">
        <v>0</v>
      </c>
      <c r="N19" s="67">
        <v>0</v>
      </c>
      <c r="O19" s="67">
        <f t="shared" si="11"/>
        <v>89655</v>
      </c>
      <c r="P19" s="67">
        <v>130345</v>
      </c>
      <c r="Q19" s="67">
        <v>0</v>
      </c>
      <c r="R19" s="67">
        <v>0</v>
      </c>
      <c r="S19" s="67">
        <v>0</v>
      </c>
      <c r="T19" s="67">
        <v>0</v>
      </c>
      <c r="U19" s="67">
        <f t="shared" si="12"/>
        <v>130345</v>
      </c>
      <c r="V19" s="67">
        <v>0</v>
      </c>
      <c r="W19" s="67">
        <v>0</v>
      </c>
      <c r="X19" s="67">
        <v>0</v>
      </c>
      <c r="Y19" s="67">
        <v>0</v>
      </c>
      <c r="Z19" s="67">
        <v>0</v>
      </c>
      <c r="AA19" s="67">
        <f t="shared" si="13"/>
        <v>0</v>
      </c>
      <c r="AB19" s="67">
        <v>0</v>
      </c>
      <c r="AC19" s="67">
        <v>0</v>
      </c>
      <c r="AD19" s="67">
        <v>0</v>
      </c>
      <c r="AE19" s="67">
        <v>0</v>
      </c>
      <c r="AF19" s="67">
        <v>0</v>
      </c>
      <c r="AG19" s="67">
        <f t="shared" si="14"/>
        <v>0</v>
      </c>
      <c r="AH19" s="67">
        <f t="shared" si="15"/>
        <v>220000</v>
      </c>
      <c r="AI19" s="67">
        <f t="shared" si="16"/>
        <v>0</v>
      </c>
      <c r="AJ19" s="67">
        <f t="shared" si="17"/>
        <v>0</v>
      </c>
      <c r="AK19" s="67">
        <f t="shared" si="18"/>
        <v>0</v>
      </c>
      <c r="AL19" s="67">
        <f t="shared" si="19"/>
        <v>0</v>
      </c>
      <c r="AM19" s="67">
        <f t="shared" si="20"/>
        <v>220000</v>
      </c>
      <c r="AN19" s="67">
        <v>0</v>
      </c>
      <c r="AO19" s="67">
        <v>0</v>
      </c>
      <c r="AP19" s="67">
        <v>0</v>
      </c>
      <c r="AQ19" s="67">
        <v>0</v>
      </c>
      <c r="AR19" s="67">
        <f>(AF19)*1000</f>
        <v>0</v>
      </c>
      <c r="AS19" s="67">
        <v>0</v>
      </c>
      <c r="AT19" s="67">
        <f t="shared" si="27"/>
        <v>220000</v>
      </c>
      <c r="AU19" s="67">
        <f t="shared" si="28"/>
        <v>0</v>
      </c>
      <c r="AV19" s="67">
        <f t="shared" si="29"/>
        <v>0</v>
      </c>
      <c r="AW19" s="67">
        <f t="shared" si="30"/>
        <v>0</v>
      </c>
      <c r="AX19" s="67">
        <f t="shared" si="31"/>
        <v>0</v>
      </c>
      <c r="AY19" s="67">
        <f t="shared" si="26"/>
        <v>220000</v>
      </c>
    </row>
    <row r="20" spans="1:52">
      <c r="A20" s="3" t="s">
        <v>963</v>
      </c>
      <c r="B20" s="3"/>
      <c r="C20" s="3"/>
      <c r="D20" s="3"/>
      <c r="E20" s="3"/>
      <c r="F20" s="144"/>
      <c r="G20" s="28"/>
      <c r="H20" s="28"/>
      <c r="I20" s="3"/>
      <c r="J20" s="67">
        <f t="shared" ref="J20:AY20" si="32">SUM(J21,J30,J38,J50)</f>
        <v>7550363.0459099989</v>
      </c>
      <c r="K20" s="67">
        <f t="shared" si="32"/>
        <v>939750</v>
      </c>
      <c r="L20" s="67">
        <f t="shared" si="32"/>
        <v>0</v>
      </c>
      <c r="M20" s="67">
        <f t="shared" si="32"/>
        <v>645000</v>
      </c>
      <c r="N20" s="67">
        <f t="shared" si="32"/>
        <v>0</v>
      </c>
      <c r="O20" s="67">
        <f t="shared" si="32"/>
        <v>9135113.0459099989</v>
      </c>
      <c r="P20" s="67">
        <f t="shared" si="32"/>
        <v>10675350.158100002</v>
      </c>
      <c r="Q20" s="67">
        <f t="shared" si="32"/>
        <v>939750</v>
      </c>
      <c r="R20" s="67">
        <f t="shared" si="32"/>
        <v>0</v>
      </c>
      <c r="S20" s="67">
        <f t="shared" si="32"/>
        <v>720000</v>
      </c>
      <c r="T20" s="67">
        <f t="shared" si="32"/>
        <v>0</v>
      </c>
      <c r="U20" s="67">
        <f t="shared" si="32"/>
        <v>12335100.1581</v>
      </c>
      <c r="V20" s="67">
        <f t="shared" si="32"/>
        <v>11681916.26554</v>
      </c>
      <c r="W20" s="67">
        <f t="shared" si="32"/>
        <v>1450000</v>
      </c>
      <c r="X20" s="67">
        <f t="shared" si="32"/>
        <v>0</v>
      </c>
      <c r="Y20" s="67">
        <f t="shared" si="32"/>
        <v>780000</v>
      </c>
      <c r="Z20" s="67">
        <f t="shared" si="32"/>
        <v>0</v>
      </c>
      <c r="AA20" s="67">
        <f t="shared" si="32"/>
        <v>13911916.26554</v>
      </c>
      <c r="AB20" s="67">
        <f t="shared" si="32"/>
        <v>12743812.455929998</v>
      </c>
      <c r="AC20" s="67">
        <f t="shared" si="32"/>
        <v>1375000</v>
      </c>
      <c r="AD20" s="67">
        <f t="shared" si="32"/>
        <v>0</v>
      </c>
      <c r="AE20" s="67">
        <f t="shared" si="32"/>
        <v>825000</v>
      </c>
      <c r="AF20" s="67">
        <f t="shared" si="32"/>
        <v>0</v>
      </c>
      <c r="AG20" s="67">
        <f t="shared" si="32"/>
        <v>14943812.455929998</v>
      </c>
      <c r="AH20" s="67">
        <f t="shared" si="32"/>
        <v>42651441.925479993</v>
      </c>
      <c r="AI20" s="67">
        <f t="shared" si="32"/>
        <v>4704500</v>
      </c>
      <c r="AJ20" s="67">
        <f t="shared" si="32"/>
        <v>0</v>
      </c>
      <c r="AK20" s="67">
        <f t="shared" si="32"/>
        <v>2970000</v>
      </c>
      <c r="AL20" s="67">
        <f t="shared" si="32"/>
        <v>0</v>
      </c>
      <c r="AM20" s="67">
        <f t="shared" si="32"/>
        <v>50325941.925479993</v>
      </c>
      <c r="AN20" s="67">
        <f t="shared" si="32"/>
        <v>0</v>
      </c>
      <c r="AO20" s="67">
        <f t="shared" si="32"/>
        <v>0</v>
      </c>
      <c r="AP20" s="67">
        <f t="shared" si="32"/>
        <v>0</v>
      </c>
      <c r="AQ20" s="67">
        <f t="shared" si="32"/>
        <v>0</v>
      </c>
      <c r="AR20" s="67">
        <f t="shared" si="32"/>
        <v>0</v>
      </c>
      <c r="AS20" s="67">
        <f t="shared" si="32"/>
        <v>0</v>
      </c>
      <c r="AT20" s="67">
        <f t="shared" si="32"/>
        <v>42651441.925479993</v>
      </c>
      <c r="AU20" s="67">
        <f t="shared" si="32"/>
        <v>4704500</v>
      </c>
      <c r="AV20" s="67">
        <f t="shared" si="32"/>
        <v>0</v>
      </c>
      <c r="AW20" s="67">
        <f t="shared" si="32"/>
        <v>2970000</v>
      </c>
      <c r="AX20" s="67">
        <f t="shared" si="32"/>
        <v>0</v>
      </c>
      <c r="AY20" s="67">
        <f t="shared" si="32"/>
        <v>50325941.925479993</v>
      </c>
    </row>
    <row r="21" spans="1:52">
      <c r="A21" s="3" t="s">
        <v>148</v>
      </c>
      <c r="B21" s="24"/>
      <c r="C21" s="24"/>
      <c r="D21" s="24"/>
      <c r="E21" s="31"/>
      <c r="F21" s="145"/>
      <c r="G21" s="146"/>
      <c r="H21" s="146"/>
      <c r="I21" s="24"/>
      <c r="J21" s="67">
        <f t="shared" ref="J21:O21" si="33">SUM(J22:J29)</f>
        <v>3386347.3849499999</v>
      </c>
      <c r="K21" s="67">
        <f t="shared" si="33"/>
        <v>939750</v>
      </c>
      <c r="L21" s="67">
        <f t="shared" si="33"/>
        <v>0</v>
      </c>
      <c r="M21" s="67">
        <f t="shared" si="33"/>
        <v>0</v>
      </c>
      <c r="N21" s="67">
        <f t="shared" si="33"/>
        <v>0</v>
      </c>
      <c r="O21" s="67">
        <f t="shared" si="33"/>
        <v>4326097.3849499999</v>
      </c>
      <c r="P21" s="67">
        <f t="shared" ref="P21:AS21" si="34">SUM(P22:P29)</f>
        <v>5636159.9593000002</v>
      </c>
      <c r="Q21" s="67">
        <f t="shared" si="34"/>
        <v>939750</v>
      </c>
      <c r="R21" s="67">
        <f t="shared" si="34"/>
        <v>0</v>
      </c>
      <c r="S21" s="67">
        <f t="shared" si="34"/>
        <v>0</v>
      </c>
      <c r="T21" s="67">
        <f t="shared" si="34"/>
        <v>0</v>
      </c>
      <c r="U21" s="67">
        <f t="shared" si="34"/>
        <v>6575909.9592999993</v>
      </c>
      <c r="V21" s="67">
        <f t="shared" si="34"/>
        <v>4537743.6409999998</v>
      </c>
      <c r="W21" s="67">
        <f t="shared" si="34"/>
        <v>1450000</v>
      </c>
      <c r="X21" s="67">
        <f t="shared" si="34"/>
        <v>0</v>
      </c>
      <c r="Y21" s="67">
        <f t="shared" si="34"/>
        <v>0</v>
      </c>
      <c r="Z21" s="67">
        <f t="shared" si="34"/>
        <v>0</v>
      </c>
      <c r="AA21" s="67">
        <f t="shared" si="34"/>
        <v>5987743.6409999998</v>
      </c>
      <c r="AB21" s="67">
        <f t="shared" si="34"/>
        <v>4857120.102</v>
      </c>
      <c r="AC21" s="67">
        <f t="shared" si="34"/>
        <v>1375000</v>
      </c>
      <c r="AD21" s="67">
        <f t="shared" si="34"/>
        <v>0</v>
      </c>
      <c r="AE21" s="67">
        <f t="shared" si="34"/>
        <v>0</v>
      </c>
      <c r="AF21" s="67">
        <f t="shared" si="34"/>
        <v>0</v>
      </c>
      <c r="AG21" s="67">
        <f t="shared" si="34"/>
        <v>6232120.102</v>
      </c>
      <c r="AH21" s="67">
        <f t="shared" si="1"/>
        <v>18417371.087250002</v>
      </c>
      <c r="AI21" s="67">
        <f t="shared" si="34"/>
        <v>4704500</v>
      </c>
      <c r="AJ21" s="67">
        <f t="shared" si="34"/>
        <v>0</v>
      </c>
      <c r="AK21" s="67">
        <f t="shared" si="34"/>
        <v>0</v>
      </c>
      <c r="AL21" s="67">
        <f t="shared" si="34"/>
        <v>0</v>
      </c>
      <c r="AM21" s="67">
        <f>SUM(AH21:AL21)</f>
        <v>23121871.087250002</v>
      </c>
      <c r="AN21" s="67">
        <f t="shared" si="34"/>
        <v>0</v>
      </c>
      <c r="AO21" s="67">
        <f t="shared" si="34"/>
        <v>0</v>
      </c>
      <c r="AP21" s="67">
        <f t="shared" si="34"/>
        <v>0</v>
      </c>
      <c r="AQ21" s="67">
        <f t="shared" si="34"/>
        <v>0</v>
      </c>
      <c r="AR21" s="67">
        <f t="shared" si="34"/>
        <v>0</v>
      </c>
      <c r="AS21" s="67">
        <f t="shared" si="34"/>
        <v>0</v>
      </c>
      <c r="AT21" s="67">
        <f t="shared" si="6"/>
        <v>18417371.087250002</v>
      </c>
      <c r="AU21" s="67">
        <f t="shared" ref="AU21:AU51" si="35">AI21+AO21</f>
        <v>4704500</v>
      </c>
      <c r="AV21" s="67">
        <f t="shared" ref="AV21:AV55" si="36">AP21+AJ21</f>
        <v>0</v>
      </c>
      <c r="AW21" s="67">
        <f t="shared" ref="AW21:AW55" si="37">AQ21+AK21</f>
        <v>0</v>
      </c>
      <c r="AX21" s="67">
        <f t="shared" ref="AX21:AX55" si="38">AR21+AL21</f>
        <v>0</v>
      </c>
      <c r="AY21" s="67">
        <f t="shared" ref="AY21:AY38" si="39">AS21+AM21</f>
        <v>23121871.087250002</v>
      </c>
    </row>
    <row r="22" spans="1:52" ht="63.75">
      <c r="A22" s="3" t="s">
        <v>201</v>
      </c>
      <c r="B22" s="3" t="s">
        <v>110</v>
      </c>
      <c r="C22" s="3" t="s">
        <v>202</v>
      </c>
      <c r="D22" s="3" t="s">
        <v>111</v>
      </c>
      <c r="E22" s="3" t="s">
        <v>191</v>
      </c>
      <c r="F22" s="144">
        <v>4</v>
      </c>
      <c r="G22" s="28" t="s">
        <v>146</v>
      </c>
      <c r="H22" s="28" t="s">
        <v>113</v>
      </c>
      <c r="I22" s="3"/>
      <c r="J22" s="67">
        <v>19887</v>
      </c>
      <c r="K22" s="67">
        <v>0</v>
      </c>
      <c r="L22" s="67">
        <v>0</v>
      </c>
      <c r="M22" s="67">
        <v>0</v>
      </c>
      <c r="N22" s="67">
        <v>0</v>
      </c>
      <c r="O22" s="67">
        <f>SUM(J22:N22)</f>
        <v>19887</v>
      </c>
      <c r="P22" s="67">
        <v>15565</v>
      </c>
      <c r="Q22" s="67">
        <v>0</v>
      </c>
      <c r="R22" s="67">
        <v>0</v>
      </c>
      <c r="S22" s="67">
        <v>0</v>
      </c>
      <c r="T22" s="67">
        <v>0</v>
      </c>
      <c r="U22" s="67">
        <f>SUM(P22:T22)</f>
        <v>15565</v>
      </c>
      <c r="V22" s="67">
        <v>10365</v>
      </c>
      <c r="W22" s="67">
        <v>0</v>
      </c>
      <c r="X22" s="67">
        <v>0</v>
      </c>
      <c r="Y22" s="67">
        <v>0</v>
      </c>
      <c r="Z22" s="67">
        <v>0</v>
      </c>
      <c r="AA22" s="67">
        <f>SUM(V22:Z22)</f>
        <v>10365</v>
      </c>
      <c r="AB22" s="67">
        <v>0</v>
      </c>
      <c r="AC22" s="67">
        <v>0</v>
      </c>
      <c r="AD22" s="67">
        <v>0</v>
      </c>
      <c r="AE22" s="67">
        <v>0</v>
      </c>
      <c r="AF22" s="67">
        <v>0</v>
      </c>
      <c r="AG22" s="67">
        <f>SUM(AB22:AF22)</f>
        <v>0</v>
      </c>
      <c r="AH22" s="67">
        <f>SUM(J22,P22,V22,AB22)</f>
        <v>45817</v>
      </c>
      <c r="AI22" s="67">
        <f t="shared" ref="AI22:AL22" si="40">SUM(K22,Q22,W22,AC22)</f>
        <v>0</v>
      </c>
      <c r="AJ22" s="67">
        <f t="shared" si="40"/>
        <v>0</v>
      </c>
      <c r="AK22" s="67">
        <f t="shared" si="40"/>
        <v>0</v>
      </c>
      <c r="AL22" s="67">
        <f t="shared" si="40"/>
        <v>0</v>
      </c>
      <c r="AM22" s="67">
        <f>SUM(AH22:AL22)</f>
        <v>45817</v>
      </c>
      <c r="AN22" s="67">
        <v>0</v>
      </c>
      <c r="AO22" s="67">
        <v>0</v>
      </c>
      <c r="AP22" s="67">
        <v>0</v>
      </c>
      <c r="AQ22" s="67">
        <v>0</v>
      </c>
      <c r="AR22" s="67">
        <v>0</v>
      </c>
      <c r="AS22" s="67">
        <f>SUM(AN22:AR22)</f>
        <v>0</v>
      </c>
      <c r="AT22" s="67">
        <f t="shared" si="6"/>
        <v>45817</v>
      </c>
      <c r="AU22" s="67">
        <f t="shared" si="35"/>
        <v>0</v>
      </c>
      <c r="AV22" s="67">
        <f t="shared" ref="AV22" si="41">AJ22+AP22</f>
        <v>0</v>
      </c>
      <c r="AW22" s="67">
        <f t="shared" ref="AW22" si="42">AK22+AQ22</f>
        <v>0</v>
      </c>
      <c r="AX22" s="67">
        <f t="shared" ref="AX22" si="43">AL22+AR22</f>
        <v>0</v>
      </c>
      <c r="AY22" s="67">
        <f>SUM(AT22:AX22)</f>
        <v>45817</v>
      </c>
    </row>
    <row r="23" spans="1:52" ht="204">
      <c r="A23" s="3" t="s">
        <v>218</v>
      </c>
      <c r="B23" s="3" t="s">
        <v>197</v>
      </c>
      <c r="C23" s="3" t="s">
        <v>198</v>
      </c>
      <c r="D23" s="3" t="s">
        <v>71</v>
      </c>
      <c r="E23" s="3"/>
      <c r="F23" s="144">
        <v>4</v>
      </c>
      <c r="G23" s="28" t="s">
        <v>146</v>
      </c>
      <c r="H23" s="28" t="s">
        <v>919</v>
      </c>
      <c r="I23" s="3"/>
      <c r="J23" s="67">
        <v>607761.5</v>
      </c>
      <c r="K23" s="67">
        <v>0</v>
      </c>
      <c r="L23" s="67">
        <v>0</v>
      </c>
      <c r="M23" s="67">
        <v>0</v>
      </c>
      <c r="N23" s="67">
        <v>0</v>
      </c>
      <c r="O23" s="67">
        <f t="shared" ref="O23:O29" si="44">SUM(J23:N23)</f>
        <v>607761.5</v>
      </c>
      <c r="P23" s="67">
        <v>1340844</v>
      </c>
      <c r="Q23" s="67">
        <v>0</v>
      </c>
      <c r="R23" s="67">
        <v>0</v>
      </c>
      <c r="S23" s="67">
        <v>0</v>
      </c>
      <c r="T23" s="67">
        <v>0</v>
      </c>
      <c r="U23" s="67">
        <f t="shared" ref="U23:U29" si="45">SUM(P23:T23)</f>
        <v>1340844</v>
      </c>
      <c r="V23" s="67">
        <v>805872</v>
      </c>
      <c r="W23" s="67">
        <v>0</v>
      </c>
      <c r="X23" s="67">
        <v>0</v>
      </c>
      <c r="Y23" s="67">
        <v>0</v>
      </c>
      <c r="Z23" s="67">
        <v>0</v>
      </c>
      <c r="AA23" s="67">
        <f t="shared" ref="AA23:AA29" si="46">SUM(V23:Z23)</f>
        <v>805872</v>
      </c>
      <c r="AB23" s="67">
        <v>805872</v>
      </c>
      <c r="AC23" s="67">
        <v>0</v>
      </c>
      <c r="AD23" s="67">
        <v>0</v>
      </c>
      <c r="AE23" s="67">
        <v>0</v>
      </c>
      <c r="AF23" s="67">
        <v>0</v>
      </c>
      <c r="AG23" s="67">
        <f t="shared" ref="AG23:AG29" si="47">SUM(AB23:AF23)</f>
        <v>805872</v>
      </c>
      <c r="AH23" s="67">
        <f t="shared" ref="AH23:AH29" si="48">SUM(J23,P23,V23,AB23)</f>
        <v>3560349.5</v>
      </c>
      <c r="AI23" s="67">
        <f t="shared" ref="AI23:AI29" si="49">SUM(K23,Q23,W23,AC23)</f>
        <v>0</v>
      </c>
      <c r="AJ23" s="67">
        <f t="shared" ref="AJ23:AJ29" si="50">SUM(L23,R23,X23,AD23)</f>
        <v>0</v>
      </c>
      <c r="AK23" s="67">
        <f t="shared" ref="AK23:AK29" si="51">SUM(M23,S23,Y23,AE23)</f>
        <v>0</v>
      </c>
      <c r="AL23" s="67">
        <f t="shared" ref="AL23:AL29" si="52">SUM(N23,T23,Z23,AF23)</f>
        <v>0</v>
      </c>
      <c r="AM23" s="67">
        <f t="shared" ref="AM23:AM29" si="53">SUM(AH23:AL23)</f>
        <v>3560349.5</v>
      </c>
      <c r="AN23" s="67">
        <v>0</v>
      </c>
      <c r="AO23" s="67">
        <v>0</v>
      </c>
      <c r="AP23" s="67">
        <v>0</v>
      </c>
      <c r="AQ23" s="67">
        <v>0</v>
      </c>
      <c r="AR23" s="67">
        <v>0</v>
      </c>
      <c r="AS23" s="67">
        <f t="shared" ref="AS23:AS29" si="54">SUM(AN23:AR23)</f>
        <v>0</v>
      </c>
      <c r="AT23" s="67">
        <f t="shared" ref="AT23:AT29" si="55">AH23+AN23</f>
        <v>3560349.5</v>
      </c>
      <c r="AU23" s="67">
        <f t="shared" ref="AU23:AU30" si="56">AI23+AO23</f>
        <v>0</v>
      </c>
      <c r="AV23" s="67">
        <f t="shared" ref="AV23:AV30" si="57">AJ23+AP23</f>
        <v>0</v>
      </c>
      <c r="AW23" s="67">
        <f t="shared" ref="AW23:AW30" si="58">AK23+AQ23</f>
        <v>0</v>
      </c>
      <c r="AX23" s="67">
        <f t="shared" ref="AX23:AX30" si="59">AL23+AR23</f>
        <v>0</v>
      </c>
      <c r="AY23" s="67">
        <f t="shared" ref="AY23:AY29" si="60">SUM(AT23:AX23)</f>
        <v>3560349.5</v>
      </c>
    </row>
    <row r="24" spans="1:52" ht="204">
      <c r="A24" s="3" t="s">
        <v>219</v>
      </c>
      <c r="B24" s="3" t="s">
        <v>192</v>
      </c>
      <c r="C24" s="3" t="s">
        <v>204</v>
      </c>
      <c r="D24" s="3" t="s">
        <v>71</v>
      </c>
      <c r="E24" s="3"/>
      <c r="F24" s="144">
        <v>4</v>
      </c>
      <c r="G24" s="28" t="s">
        <v>146</v>
      </c>
      <c r="H24" s="28" t="s">
        <v>920</v>
      </c>
      <c r="I24" s="3"/>
      <c r="J24" s="67">
        <v>251388</v>
      </c>
      <c r="K24" s="67">
        <v>0</v>
      </c>
      <c r="L24" s="67">
        <v>0</v>
      </c>
      <c r="M24" s="67">
        <v>0</v>
      </c>
      <c r="N24" s="67">
        <v>0</v>
      </c>
      <c r="O24" s="67">
        <f t="shared" si="44"/>
        <v>251388</v>
      </c>
      <c r="P24" s="67">
        <v>1383789</v>
      </c>
      <c r="Q24" s="67">
        <v>0</v>
      </c>
      <c r="R24" s="67">
        <v>0</v>
      </c>
      <c r="S24" s="67">
        <v>0</v>
      </c>
      <c r="T24" s="67">
        <v>0</v>
      </c>
      <c r="U24" s="67">
        <f t="shared" si="45"/>
        <v>1383789</v>
      </c>
      <c r="V24" s="67">
        <v>311988</v>
      </c>
      <c r="W24" s="67">
        <v>0</v>
      </c>
      <c r="X24" s="67">
        <v>0</v>
      </c>
      <c r="Y24" s="67">
        <v>0</v>
      </c>
      <c r="Z24" s="67">
        <v>0</v>
      </c>
      <c r="AA24" s="67">
        <f t="shared" si="46"/>
        <v>311988</v>
      </c>
      <c r="AB24" s="67">
        <v>343187</v>
      </c>
      <c r="AC24" s="67">
        <v>0</v>
      </c>
      <c r="AD24" s="67">
        <v>0</v>
      </c>
      <c r="AE24" s="67">
        <v>0</v>
      </c>
      <c r="AF24" s="67">
        <v>0</v>
      </c>
      <c r="AG24" s="67">
        <f t="shared" si="47"/>
        <v>343187</v>
      </c>
      <c r="AH24" s="67">
        <f t="shared" si="48"/>
        <v>2290352</v>
      </c>
      <c r="AI24" s="67">
        <f t="shared" si="49"/>
        <v>0</v>
      </c>
      <c r="AJ24" s="67">
        <f t="shared" si="50"/>
        <v>0</v>
      </c>
      <c r="AK24" s="67">
        <f t="shared" si="51"/>
        <v>0</v>
      </c>
      <c r="AL24" s="67">
        <f t="shared" si="52"/>
        <v>0</v>
      </c>
      <c r="AM24" s="67">
        <f t="shared" si="53"/>
        <v>2290352</v>
      </c>
      <c r="AN24" s="67">
        <v>0</v>
      </c>
      <c r="AO24" s="67">
        <v>0</v>
      </c>
      <c r="AP24" s="67">
        <v>0</v>
      </c>
      <c r="AQ24" s="67">
        <v>0</v>
      </c>
      <c r="AR24" s="67">
        <v>0</v>
      </c>
      <c r="AS24" s="67">
        <f t="shared" si="54"/>
        <v>0</v>
      </c>
      <c r="AT24" s="67">
        <f t="shared" si="55"/>
        <v>2290352</v>
      </c>
      <c r="AU24" s="67">
        <f t="shared" si="56"/>
        <v>0</v>
      </c>
      <c r="AV24" s="67">
        <f t="shared" si="57"/>
        <v>0</v>
      </c>
      <c r="AW24" s="67">
        <f t="shared" si="58"/>
        <v>0</v>
      </c>
      <c r="AX24" s="67">
        <f t="shared" si="59"/>
        <v>0</v>
      </c>
      <c r="AY24" s="67">
        <f t="shared" si="60"/>
        <v>2290352</v>
      </c>
    </row>
    <row r="25" spans="1:52" ht="102">
      <c r="A25" s="3" t="s">
        <v>220</v>
      </c>
      <c r="B25" s="3" t="s">
        <v>141</v>
      </c>
      <c r="C25" s="3" t="s">
        <v>206</v>
      </c>
      <c r="D25" s="3" t="s">
        <v>71</v>
      </c>
      <c r="E25" s="3"/>
      <c r="F25" s="144">
        <v>4</v>
      </c>
      <c r="G25" s="28" t="s">
        <v>160</v>
      </c>
      <c r="H25" s="28" t="s">
        <v>147</v>
      </c>
      <c r="I25" s="3"/>
      <c r="J25" s="67">
        <v>633616.6</v>
      </c>
      <c r="K25" s="67">
        <v>0</v>
      </c>
      <c r="L25" s="67">
        <v>0</v>
      </c>
      <c r="M25" s="67">
        <v>0</v>
      </c>
      <c r="N25" s="67">
        <v>0</v>
      </c>
      <c r="O25" s="67">
        <f t="shared" si="44"/>
        <v>633616.6</v>
      </c>
      <c r="P25" s="67">
        <v>473616.6</v>
      </c>
      <c r="Q25" s="67">
        <v>0</v>
      </c>
      <c r="R25" s="67">
        <v>0</v>
      </c>
      <c r="S25" s="67">
        <v>0</v>
      </c>
      <c r="T25" s="67">
        <v>0</v>
      </c>
      <c r="U25" s="67">
        <f t="shared" si="45"/>
        <v>473616.6</v>
      </c>
      <c r="V25" s="67">
        <v>528616.6</v>
      </c>
      <c r="W25" s="67">
        <v>0</v>
      </c>
      <c r="X25" s="67">
        <v>0</v>
      </c>
      <c r="Y25" s="67">
        <v>0</v>
      </c>
      <c r="Z25" s="67">
        <v>0</v>
      </c>
      <c r="AA25" s="67">
        <f t="shared" si="46"/>
        <v>528616.6</v>
      </c>
      <c r="AB25" s="67">
        <v>428616.6</v>
      </c>
      <c r="AC25" s="67">
        <v>0</v>
      </c>
      <c r="AD25" s="67">
        <v>0</v>
      </c>
      <c r="AE25" s="67">
        <v>0</v>
      </c>
      <c r="AF25" s="67">
        <v>0</v>
      </c>
      <c r="AG25" s="67">
        <f t="shared" si="47"/>
        <v>428616.6</v>
      </c>
      <c r="AH25" s="67">
        <f t="shared" si="48"/>
        <v>2064466.4</v>
      </c>
      <c r="AI25" s="67">
        <f t="shared" si="49"/>
        <v>0</v>
      </c>
      <c r="AJ25" s="67">
        <f t="shared" si="50"/>
        <v>0</v>
      </c>
      <c r="AK25" s="67">
        <f t="shared" si="51"/>
        <v>0</v>
      </c>
      <c r="AL25" s="67">
        <f t="shared" si="52"/>
        <v>0</v>
      </c>
      <c r="AM25" s="67">
        <f t="shared" si="53"/>
        <v>2064466.4</v>
      </c>
      <c r="AN25" s="67">
        <v>0</v>
      </c>
      <c r="AO25" s="67">
        <v>0</v>
      </c>
      <c r="AP25" s="67">
        <v>0</v>
      </c>
      <c r="AQ25" s="67">
        <v>0</v>
      </c>
      <c r="AR25" s="67">
        <v>0</v>
      </c>
      <c r="AS25" s="67">
        <f t="shared" si="54"/>
        <v>0</v>
      </c>
      <c r="AT25" s="67">
        <f t="shared" si="55"/>
        <v>2064466.4</v>
      </c>
      <c r="AU25" s="67">
        <f t="shared" si="56"/>
        <v>0</v>
      </c>
      <c r="AV25" s="67">
        <f t="shared" si="57"/>
        <v>0</v>
      </c>
      <c r="AW25" s="67">
        <f t="shared" si="58"/>
        <v>0</v>
      </c>
      <c r="AX25" s="67">
        <f t="shared" si="59"/>
        <v>0</v>
      </c>
      <c r="AY25" s="67">
        <f t="shared" si="60"/>
        <v>2064466.4</v>
      </c>
    </row>
    <row r="26" spans="1:52" ht="191.25">
      <c r="A26" s="3" t="s">
        <v>221</v>
      </c>
      <c r="B26" s="3" t="s">
        <v>208</v>
      </c>
      <c r="C26" s="3" t="s">
        <v>209</v>
      </c>
      <c r="D26" s="3" t="s">
        <v>71</v>
      </c>
      <c r="E26" s="3"/>
      <c r="F26" s="144">
        <v>4</v>
      </c>
      <c r="G26" s="28" t="s">
        <v>146</v>
      </c>
      <c r="H26" s="28" t="s">
        <v>919</v>
      </c>
      <c r="I26" s="3"/>
      <c r="J26" s="67">
        <v>794172</v>
      </c>
      <c r="K26" s="67">
        <v>0</v>
      </c>
      <c r="L26" s="67">
        <v>0</v>
      </c>
      <c r="M26" s="67">
        <v>0</v>
      </c>
      <c r="N26" s="67">
        <v>0</v>
      </c>
      <c r="O26" s="67">
        <f t="shared" si="44"/>
        <v>794172</v>
      </c>
      <c r="P26" s="67">
        <v>769454</v>
      </c>
      <c r="Q26" s="67">
        <v>0</v>
      </c>
      <c r="R26" s="67">
        <v>0</v>
      </c>
      <c r="S26" s="67">
        <v>0</v>
      </c>
      <c r="T26" s="67">
        <v>0</v>
      </c>
      <c r="U26" s="67">
        <f t="shared" si="45"/>
        <v>769454</v>
      </c>
      <c r="V26" s="67">
        <v>1343834</v>
      </c>
      <c r="W26" s="67">
        <v>0</v>
      </c>
      <c r="X26" s="67">
        <v>0</v>
      </c>
      <c r="Y26" s="67">
        <v>0</v>
      </c>
      <c r="Z26" s="67">
        <v>0</v>
      </c>
      <c r="AA26" s="67">
        <f t="shared" si="46"/>
        <v>1343834</v>
      </c>
      <c r="AB26" s="67">
        <v>1618664</v>
      </c>
      <c r="AC26" s="67">
        <v>0</v>
      </c>
      <c r="AD26" s="67">
        <v>0</v>
      </c>
      <c r="AE26" s="67">
        <v>0</v>
      </c>
      <c r="AF26" s="67">
        <v>0</v>
      </c>
      <c r="AG26" s="67">
        <f t="shared" si="47"/>
        <v>1618664</v>
      </c>
      <c r="AH26" s="67">
        <f t="shared" si="48"/>
        <v>4526124</v>
      </c>
      <c r="AI26" s="67">
        <f t="shared" si="49"/>
        <v>0</v>
      </c>
      <c r="AJ26" s="67">
        <f t="shared" si="50"/>
        <v>0</v>
      </c>
      <c r="AK26" s="67">
        <f t="shared" si="51"/>
        <v>0</v>
      </c>
      <c r="AL26" s="67">
        <f t="shared" si="52"/>
        <v>0</v>
      </c>
      <c r="AM26" s="67">
        <f t="shared" si="53"/>
        <v>4526124</v>
      </c>
      <c r="AN26" s="67">
        <v>0</v>
      </c>
      <c r="AO26" s="67">
        <v>0</v>
      </c>
      <c r="AP26" s="67">
        <v>0</v>
      </c>
      <c r="AQ26" s="67">
        <v>0</v>
      </c>
      <c r="AR26" s="67">
        <v>0</v>
      </c>
      <c r="AS26" s="67">
        <f t="shared" si="54"/>
        <v>0</v>
      </c>
      <c r="AT26" s="67">
        <f t="shared" si="55"/>
        <v>4526124</v>
      </c>
      <c r="AU26" s="67">
        <f t="shared" si="56"/>
        <v>0</v>
      </c>
      <c r="AV26" s="67">
        <f t="shared" si="57"/>
        <v>0</v>
      </c>
      <c r="AW26" s="67">
        <f t="shared" si="58"/>
        <v>0</v>
      </c>
      <c r="AX26" s="67">
        <f t="shared" si="59"/>
        <v>0</v>
      </c>
      <c r="AY26" s="67">
        <f t="shared" si="60"/>
        <v>4526124</v>
      </c>
    </row>
    <row r="27" spans="1:52" ht="178.5">
      <c r="A27" s="3" t="s">
        <v>222</v>
      </c>
      <c r="B27" s="3" t="s">
        <v>216</v>
      </c>
      <c r="C27" s="3" t="s">
        <v>224</v>
      </c>
      <c r="D27" s="3" t="s">
        <v>82</v>
      </c>
      <c r="E27" s="3" t="s">
        <v>223</v>
      </c>
      <c r="F27" s="144">
        <v>4</v>
      </c>
      <c r="G27" s="28">
        <v>7</v>
      </c>
      <c r="H27" s="28" t="s">
        <v>919</v>
      </c>
      <c r="I27" s="3"/>
      <c r="J27" s="67">
        <v>0</v>
      </c>
      <c r="K27" s="67">
        <v>603750</v>
      </c>
      <c r="L27" s="67">
        <v>0</v>
      </c>
      <c r="M27" s="67">
        <v>0</v>
      </c>
      <c r="N27" s="67">
        <v>0</v>
      </c>
      <c r="O27" s="67">
        <f t="shared" si="44"/>
        <v>603750</v>
      </c>
      <c r="P27" s="67">
        <v>0</v>
      </c>
      <c r="Q27" s="67">
        <v>603750</v>
      </c>
      <c r="R27" s="67">
        <v>0</v>
      </c>
      <c r="S27" s="67">
        <v>0</v>
      </c>
      <c r="T27" s="67">
        <v>0</v>
      </c>
      <c r="U27" s="67">
        <f t="shared" si="45"/>
        <v>603750</v>
      </c>
      <c r="V27" s="67">
        <v>0</v>
      </c>
      <c r="W27" s="67">
        <v>825000</v>
      </c>
      <c r="X27" s="67">
        <v>0</v>
      </c>
      <c r="Y27" s="67">
        <v>0</v>
      </c>
      <c r="Z27" s="67">
        <v>0</v>
      </c>
      <c r="AA27" s="67">
        <f t="shared" si="46"/>
        <v>825000</v>
      </c>
      <c r="AB27" s="67">
        <v>0</v>
      </c>
      <c r="AC27" s="67">
        <v>750000</v>
      </c>
      <c r="AD27" s="67">
        <v>0</v>
      </c>
      <c r="AE27" s="67">
        <v>0</v>
      </c>
      <c r="AF27" s="67">
        <v>0</v>
      </c>
      <c r="AG27" s="67">
        <f t="shared" si="47"/>
        <v>750000</v>
      </c>
      <c r="AH27" s="67">
        <f t="shared" si="48"/>
        <v>0</v>
      </c>
      <c r="AI27" s="67">
        <f t="shared" si="49"/>
        <v>2782500</v>
      </c>
      <c r="AJ27" s="67">
        <f t="shared" si="50"/>
        <v>0</v>
      </c>
      <c r="AK27" s="67">
        <f t="shared" si="51"/>
        <v>0</v>
      </c>
      <c r="AL27" s="67">
        <f t="shared" si="52"/>
        <v>0</v>
      </c>
      <c r="AM27" s="67">
        <f t="shared" si="53"/>
        <v>2782500</v>
      </c>
      <c r="AN27" s="67">
        <v>0</v>
      </c>
      <c r="AO27" s="67">
        <v>0</v>
      </c>
      <c r="AP27" s="67">
        <v>0</v>
      </c>
      <c r="AQ27" s="67">
        <v>0</v>
      </c>
      <c r="AR27" s="67">
        <v>0</v>
      </c>
      <c r="AS27" s="67">
        <f t="shared" si="54"/>
        <v>0</v>
      </c>
      <c r="AT27" s="67">
        <f t="shared" si="55"/>
        <v>0</v>
      </c>
      <c r="AU27" s="67">
        <f t="shared" si="56"/>
        <v>2782500</v>
      </c>
      <c r="AV27" s="67">
        <f t="shared" si="57"/>
        <v>0</v>
      </c>
      <c r="AW27" s="67">
        <f t="shared" si="58"/>
        <v>0</v>
      </c>
      <c r="AX27" s="67">
        <f t="shared" si="59"/>
        <v>0</v>
      </c>
      <c r="AY27" s="67">
        <f t="shared" si="60"/>
        <v>2782500</v>
      </c>
    </row>
    <row r="28" spans="1:52" ht="102">
      <c r="A28" s="3" t="s">
        <v>225</v>
      </c>
      <c r="B28" s="3" t="s">
        <v>226</v>
      </c>
      <c r="C28" s="3" t="s">
        <v>217</v>
      </c>
      <c r="D28" s="3" t="s">
        <v>82</v>
      </c>
      <c r="E28" s="3" t="s">
        <v>227</v>
      </c>
      <c r="F28" s="144">
        <v>4</v>
      </c>
      <c r="G28" s="28">
        <v>7</v>
      </c>
      <c r="H28" s="28" t="s">
        <v>919</v>
      </c>
      <c r="I28" s="3"/>
      <c r="J28" s="67">
        <v>0</v>
      </c>
      <c r="K28" s="67">
        <v>336000</v>
      </c>
      <c r="L28" s="67">
        <v>0</v>
      </c>
      <c r="M28" s="67">
        <v>0</v>
      </c>
      <c r="N28" s="67">
        <v>0</v>
      </c>
      <c r="O28" s="67">
        <f t="shared" si="44"/>
        <v>336000</v>
      </c>
      <c r="P28" s="67">
        <v>0</v>
      </c>
      <c r="Q28" s="67">
        <v>336000</v>
      </c>
      <c r="R28" s="67">
        <v>0</v>
      </c>
      <c r="S28" s="67">
        <v>0</v>
      </c>
      <c r="T28" s="67">
        <v>0</v>
      </c>
      <c r="U28" s="67">
        <f t="shared" si="45"/>
        <v>336000</v>
      </c>
      <c r="V28" s="67">
        <v>0</v>
      </c>
      <c r="W28" s="67">
        <v>625000</v>
      </c>
      <c r="X28" s="67">
        <v>0</v>
      </c>
      <c r="Y28" s="67">
        <v>0</v>
      </c>
      <c r="Z28" s="67">
        <v>0</v>
      </c>
      <c r="AA28" s="67">
        <f t="shared" si="46"/>
        <v>625000</v>
      </c>
      <c r="AB28" s="67">
        <v>0</v>
      </c>
      <c r="AC28" s="67">
        <v>625000</v>
      </c>
      <c r="AD28" s="67">
        <v>0</v>
      </c>
      <c r="AE28" s="67">
        <v>0</v>
      </c>
      <c r="AF28" s="67">
        <v>0</v>
      </c>
      <c r="AG28" s="67">
        <f t="shared" si="47"/>
        <v>625000</v>
      </c>
      <c r="AH28" s="67">
        <f t="shared" si="48"/>
        <v>0</v>
      </c>
      <c r="AI28" s="67">
        <f t="shared" si="49"/>
        <v>1922000</v>
      </c>
      <c r="AJ28" s="67">
        <f t="shared" si="50"/>
        <v>0</v>
      </c>
      <c r="AK28" s="67">
        <f t="shared" si="51"/>
        <v>0</v>
      </c>
      <c r="AL28" s="67">
        <f t="shared" si="52"/>
        <v>0</v>
      </c>
      <c r="AM28" s="67">
        <f t="shared" si="53"/>
        <v>1922000</v>
      </c>
      <c r="AN28" s="67">
        <v>0</v>
      </c>
      <c r="AO28" s="67">
        <v>0</v>
      </c>
      <c r="AP28" s="67">
        <v>0</v>
      </c>
      <c r="AQ28" s="67">
        <v>0</v>
      </c>
      <c r="AR28" s="67">
        <v>0</v>
      </c>
      <c r="AS28" s="67">
        <f t="shared" si="54"/>
        <v>0</v>
      </c>
      <c r="AT28" s="67">
        <f t="shared" si="55"/>
        <v>0</v>
      </c>
      <c r="AU28" s="67">
        <f t="shared" si="56"/>
        <v>1922000</v>
      </c>
      <c r="AV28" s="67">
        <f t="shared" si="57"/>
        <v>0</v>
      </c>
      <c r="AW28" s="67">
        <f t="shared" si="58"/>
        <v>0</v>
      </c>
      <c r="AX28" s="67">
        <f t="shared" si="59"/>
        <v>0</v>
      </c>
      <c r="AY28" s="67">
        <f t="shared" si="60"/>
        <v>1922000</v>
      </c>
    </row>
    <row r="29" spans="1:52" ht="127.5">
      <c r="A29" s="3" t="s">
        <v>228</v>
      </c>
      <c r="B29" s="3" t="s">
        <v>194</v>
      </c>
      <c r="C29" s="3" t="s">
        <v>195</v>
      </c>
      <c r="D29" s="3" t="s">
        <v>71</v>
      </c>
      <c r="E29" s="3"/>
      <c r="F29" s="144">
        <v>4</v>
      </c>
      <c r="G29" s="28">
        <v>16</v>
      </c>
      <c r="H29" s="28" t="s">
        <v>196</v>
      </c>
      <c r="I29" s="3"/>
      <c r="J29" s="67">
        <v>1079522.28495</v>
      </c>
      <c r="K29" s="67">
        <v>0</v>
      </c>
      <c r="L29" s="67">
        <v>0</v>
      </c>
      <c r="M29" s="67">
        <v>0</v>
      </c>
      <c r="N29" s="67">
        <v>0</v>
      </c>
      <c r="O29" s="67">
        <f t="shared" si="44"/>
        <v>1079522.28495</v>
      </c>
      <c r="P29" s="67">
        <v>1652891.3592999999</v>
      </c>
      <c r="Q29" s="67">
        <v>0</v>
      </c>
      <c r="R29" s="67">
        <v>0</v>
      </c>
      <c r="S29" s="67">
        <v>0</v>
      </c>
      <c r="T29" s="67">
        <v>0</v>
      </c>
      <c r="U29" s="67">
        <f t="shared" si="45"/>
        <v>1652891.3592999999</v>
      </c>
      <c r="V29" s="67">
        <v>1537068.041</v>
      </c>
      <c r="W29" s="67">
        <v>0</v>
      </c>
      <c r="X29" s="67">
        <v>0</v>
      </c>
      <c r="Y29" s="67">
        <v>0</v>
      </c>
      <c r="Z29" s="67">
        <v>0</v>
      </c>
      <c r="AA29" s="67">
        <f t="shared" si="46"/>
        <v>1537068.041</v>
      </c>
      <c r="AB29" s="67">
        <v>1660780.5020000001</v>
      </c>
      <c r="AC29" s="67">
        <v>0</v>
      </c>
      <c r="AD29" s="67">
        <v>0</v>
      </c>
      <c r="AE29" s="67">
        <v>0</v>
      </c>
      <c r="AF29" s="67">
        <v>0</v>
      </c>
      <c r="AG29" s="67">
        <f t="shared" si="47"/>
        <v>1660780.5020000001</v>
      </c>
      <c r="AH29" s="67">
        <f t="shared" si="48"/>
        <v>5930262.1872500004</v>
      </c>
      <c r="AI29" s="67">
        <f t="shared" si="49"/>
        <v>0</v>
      </c>
      <c r="AJ29" s="67">
        <f t="shared" si="50"/>
        <v>0</v>
      </c>
      <c r="AK29" s="67">
        <f t="shared" si="51"/>
        <v>0</v>
      </c>
      <c r="AL29" s="67">
        <f t="shared" si="52"/>
        <v>0</v>
      </c>
      <c r="AM29" s="67">
        <f t="shared" si="53"/>
        <v>5930262.1872500004</v>
      </c>
      <c r="AN29" s="67">
        <v>0</v>
      </c>
      <c r="AO29" s="67">
        <v>0</v>
      </c>
      <c r="AP29" s="67">
        <v>0</v>
      </c>
      <c r="AQ29" s="67">
        <v>0</v>
      </c>
      <c r="AR29" s="67">
        <v>0</v>
      </c>
      <c r="AS29" s="67">
        <f t="shared" si="54"/>
        <v>0</v>
      </c>
      <c r="AT29" s="67">
        <f t="shared" si="55"/>
        <v>5930262.1872500004</v>
      </c>
      <c r="AU29" s="67">
        <f t="shared" si="56"/>
        <v>0</v>
      </c>
      <c r="AV29" s="67">
        <f t="shared" si="57"/>
        <v>0</v>
      </c>
      <c r="AW29" s="67">
        <f t="shared" si="58"/>
        <v>0</v>
      </c>
      <c r="AX29" s="67">
        <f t="shared" si="59"/>
        <v>0</v>
      </c>
      <c r="AY29" s="67">
        <f t="shared" si="60"/>
        <v>5930262.1872500004</v>
      </c>
    </row>
    <row r="30" spans="1:52">
      <c r="A30" s="3" t="s">
        <v>149</v>
      </c>
      <c r="B30" s="55"/>
      <c r="C30" s="55"/>
      <c r="D30" s="55"/>
      <c r="E30" s="55"/>
      <c r="F30" s="145"/>
      <c r="G30" s="145"/>
      <c r="H30" s="145"/>
      <c r="I30" s="24"/>
      <c r="J30" s="67">
        <f>SUM(J31:J37)</f>
        <v>2452870.4809599998</v>
      </c>
      <c r="K30" s="67">
        <f t="shared" ref="K30:AS30" si="61">SUM(K31:K37)</f>
        <v>0</v>
      </c>
      <c r="L30" s="67">
        <f t="shared" si="61"/>
        <v>0</v>
      </c>
      <c r="M30" s="67">
        <f t="shared" si="61"/>
        <v>645000</v>
      </c>
      <c r="N30" s="67">
        <f t="shared" si="61"/>
        <v>0</v>
      </c>
      <c r="O30" s="67">
        <f t="shared" si="61"/>
        <v>3097870.4809599998</v>
      </c>
      <c r="P30" s="67">
        <f t="shared" si="61"/>
        <v>2851691.3987999996</v>
      </c>
      <c r="Q30" s="67">
        <f t="shared" si="61"/>
        <v>0</v>
      </c>
      <c r="R30" s="67">
        <f t="shared" si="61"/>
        <v>0</v>
      </c>
      <c r="S30" s="67">
        <f t="shared" si="61"/>
        <v>720000</v>
      </c>
      <c r="T30" s="67">
        <f t="shared" si="61"/>
        <v>0</v>
      </c>
      <c r="U30" s="67">
        <f t="shared" si="61"/>
        <v>3571691.3987999996</v>
      </c>
      <c r="V30" s="67">
        <f t="shared" si="61"/>
        <v>2958815.62054</v>
      </c>
      <c r="W30" s="67">
        <f t="shared" si="61"/>
        <v>0</v>
      </c>
      <c r="X30" s="67">
        <f t="shared" si="61"/>
        <v>0</v>
      </c>
      <c r="Y30" s="67">
        <f t="shared" si="61"/>
        <v>780000</v>
      </c>
      <c r="Z30" s="67">
        <f t="shared" si="61"/>
        <v>0</v>
      </c>
      <c r="AA30" s="67">
        <f t="shared" si="61"/>
        <v>3738815.62054</v>
      </c>
      <c r="AB30" s="67">
        <f t="shared" si="61"/>
        <v>3061465.1569300001</v>
      </c>
      <c r="AC30" s="67">
        <f t="shared" si="61"/>
        <v>0</v>
      </c>
      <c r="AD30" s="67">
        <f t="shared" si="61"/>
        <v>0</v>
      </c>
      <c r="AE30" s="67">
        <f t="shared" si="61"/>
        <v>825000</v>
      </c>
      <c r="AF30" s="67">
        <f t="shared" si="61"/>
        <v>0</v>
      </c>
      <c r="AG30" s="67">
        <f t="shared" si="61"/>
        <v>3886465.1569300001</v>
      </c>
      <c r="AH30" s="67">
        <f t="shared" si="1"/>
        <v>11324842.657229999</v>
      </c>
      <c r="AI30" s="67">
        <f t="shared" si="61"/>
        <v>0</v>
      </c>
      <c r="AJ30" s="67">
        <f t="shared" si="61"/>
        <v>0</v>
      </c>
      <c r="AK30" s="67">
        <f t="shared" si="61"/>
        <v>2970000</v>
      </c>
      <c r="AL30" s="67">
        <f t="shared" si="61"/>
        <v>0</v>
      </c>
      <c r="AM30" s="67">
        <f t="shared" ref="AM30:AM50" si="62">SUM(AH30,AI30,AJ30,AK30)</f>
        <v>14294842.657229999</v>
      </c>
      <c r="AN30" s="67">
        <f t="shared" si="61"/>
        <v>0</v>
      </c>
      <c r="AO30" s="67">
        <f t="shared" si="61"/>
        <v>0</v>
      </c>
      <c r="AP30" s="67">
        <f t="shared" si="61"/>
        <v>0</v>
      </c>
      <c r="AQ30" s="67">
        <f t="shared" si="61"/>
        <v>0</v>
      </c>
      <c r="AR30" s="67">
        <f t="shared" si="61"/>
        <v>0</v>
      </c>
      <c r="AS30" s="67">
        <f t="shared" si="61"/>
        <v>0</v>
      </c>
      <c r="AT30" s="67">
        <f t="shared" si="6"/>
        <v>11324842.657229999</v>
      </c>
      <c r="AU30" s="67">
        <f t="shared" si="56"/>
        <v>0</v>
      </c>
      <c r="AV30" s="67">
        <f t="shared" si="57"/>
        <v>0</v>
      </c>
      <c r="AW30" s="67">
        <f t="shared" si="58"/>
        <v>2970000</v>
      </c>
      <c r="AX30" s="67">
        <f t="shared" si="59"/>
        <v>0</v>
      </c>
      <c r="AY30" s="67">
        <f>SUM(AT30:AX30)</f>
        <v>14294842.657229999</v>
      </c>
    </row>
    <row r="31" spans="1:52" ht="63.75">
      <c r="A31" s="3" t="s">
        <v>201</v>
      </c>
      <c r="B31" s="3" t="s">
        <v>110</v>
      </c>
      <c r="C31" s="3" t="s">
        <v>202</v>
      </c>
      <c r="D31" s="3" t="s">
        <v>111</v>
      </c>
      <c r="E31" s="3" t="s">
        <v>191</v>
      </c>
      <c r="F31" s="144">
        <v>4</v>
      </c>
      <c r="G31" s="28" t="s">
        <v>146</v>
      </c>
      <c r="H31" s="28" t="s">
        <v>113</v>
      </c>
      <c r="I31" s="3"/>
      <c r="J31" s="67">
        <v>39863.9</v>
      </c>
      <c r="K31" s="67">
        <v>0</v>
      </c>
      <c r="L31" s="67">
        <v>0</v>
      </c>
      <c r="M31" s="67">
        <v>0</v>
      </c>
      <c r="N31" s="67">
        <v>0</v>
      </c>
      <c r="O31" s="67">
        <f>SUM(J31:N31)</f>
        <v>39863.9</v>
      </c>
      <c r="P31" s="67">
        <v>8424</v>
      </c>
      <c r="Q31" s="67">
        <v>0</v>
      </c>
      <c r="R31" s="67">
        <v>0</v>
      </c>
      <c r="S31" s="67">
        <v>0</v>
      </c>
      <c r="T31" s="67">
        <v>0</v>
      </c>
      <c r="U31" s="67">
        <f>SUM(P31:T31)</f>
        <v>8424</v>
      </c>
      <c r="V31" s="67">
        <v>33642</v>
      </c>
      <c r="W31" s="67">
        <v>0</v>
      </c>
      <c r="X31" s="67">
        <v>0</v>
      </c>
      <c r="Y31" s="67">
        <v>0</v>
      </c>
      <c r="Z31" s="67">
        <v>0</v>
      </c>
      <c r="AA31" s="67">
        <f>SUM(V31:Z31)</f>
        <v>33642</v>
      </c>
      <c r="AB31" s="67">
        <v>0</v>
      </c>
      <c r="AC31" s="67">
        <v>0</v>
      </c>
      <c r="AD31" s="67">
        <v>0</v>
      </c>
      <c r="AE31" s="67">
        <v>0</v>
      </c>
      <c r="AF31" s="67">
        <v>0</v>
      </c>
      <c r="AG31" s="67">
        <f>SUM(AB31:AF31)</f>
        <v>0</v>
      </c>
      <c r="AH31" s="67">
        <f t="shared" si="1"/>
        <v>81929.899999999994</v>
      </c>
      <c r="AI31" s="67">
        <f t="shared" ref="AI31:AI37" si="63">SUM(K31,Q31,W31,AC31)</f>
        <v>0</v>
      </c>
      <c r="AJ31" s="67">
        <f t="shared" ref="AJ31:AJ37" si="64">SUM(L31,R31,X31,AD31)</f>
        <v>0</v>
      </c>
      <c r="AK31" s="67">
        <f t="shared" ref="AK31:AK37" si="65">SUM(M31,S31,Y31,AE31)</f>
        <v>0</v>
      </c>
      <c r="AL31" s="67">
        <f t="shared" ref="AL31:AL37" si="66">SUM(N31,T31,Z31,AF31)</f>
        <v>0</v>
      </c>
      <c r="AM31" s="67">
        <f>SUM(AH31:AL31)</f>
        <v>81929.899999999994</v>
      </c>
      <c r="AN31" s="67">
        <v>0</v>
      </c>
      <c r="AO31" s="67">
        <v>0</v>
      </c>
      <c r="AP31" s="67">
        <v>0</v>
      </c>
      <c r="AQ31" s="67">
        <v>0</v>
      </c>
      <c r="AR31" s="67">
        <v>0</v>
      </c>
      <c r="AS31" s="67">
        <f>SUM(AN31:AR31)</f>
        <v>0</v>
      </c>
      <c r="AT31" s="67">
        <f t="shared" si="6"/>
        <v>81929.899999999994</v>
      </c>
      <c r="AU31" s="67">
        <f t="shared" si="35"/>
        <v>0</v>
      </c>
      <c r="AV31" s="67">
        <f t="shared" ref="AV31" si="67">AJ31+AP31</f>
        <v>0</v>
      </c>
      <c r="AW31" s="67">
        <f t="shared" ref="AW31" si="68">AK31+AQ31</f>
        <v>0</v>
      </c>
      <c r="AX31" s="67">
        <f t="shared" ref="AX31" si="69">AL31+AR31</f>
        <v>0</v>
      </c>
      <c r="AY31" s="67">
        <f>SUM(AT31:AX31)</f>
        <v>81929.899999999994</v>
      </c>
    </row>
    <row r="32" spans="1:52" ht="204">
      <c r="A32" s="3" t="s">
        <v>218</v>
      </c>
      <c r="B32" s="3" t="s">
        <v>197</v>
      </c>
      <c r="C32" s="3" t="s">
        <v>198</v>
      </c>
      <c r="D32" s="3" t="s">
        <v>71</v>
      </c>
      <c r="E32" s="3"/>
      <c r="F32" s="144">
        <v>4</v>
      </c>
      <c r="G32" s="28" t="s">
        <v>146</v>
      </c>
      <c r="H32" s="28" t="s">
        <v>919</v>
      </c>
      <c r="I32" s="3"/>
      <c r="J32" s="67">
        <v>14839</v>
      </c>
      <c r="K32" s="67">
        <v>0</v>
      </c>
      <c r="L32" s="67">
        <v>0</v>
      </c>
      <c r="M32" s="67">
        <v>0</v>
      </c>
      <c r="N32" s="67">
        <v>0</v>
      </c>
      <c r="O32" s="67">
        <f t="shared" ref="O32:O37" si="70">SUM(J32:N32)</f>
        <v>14839</v>
      </c>
      <c r="P32" s="67">
        <v>16544</v>
      </c>
      <c r="Q32" s="67">
        <v>0</v>
      </c>
      <c r="R32" s="67">
        <v>0</v>
      </c>
      <c r="S32" s="67">
        <v>0</v>
      </c>
      <c r="T32" s="67">
        <v>0</v>
      </c>
      <c r="U32" s="67">
        <f t="shared" ref="U32:U37" si="71">SUM(P32:T32)</f>
        <v>16544</v>
      </c>
      <c r="V32" s="67">
        <v>15089</v>
      </c>
      <c r="W32" s="67">
        <v>0</v>
      </c>
      <c r="X32" s="67">
        <v>0</v>
      </c>
      <c r="Y32" s="67">
        <v>0</v>
      </c>
      <c r="Z32" s="67">
        <v>0</v>
      </c>
      <c r="AA32" s="67">
        <f t="shared" ref="AA32:AA37" si="72">SUM(V32:Z32)</f>
        <v>15089</v>
      </c>
      <c r="AB32" s="67">
        <v>15089</v>
      </c>
      <c r="AC32" s="67">
        <v>0</v>
      </c>
      <c r="AD32" s="67">
        <v>0</v>
      </c>
      <c r="AE32" s="67">
        <v>0</v>
      </c>
      <c r="AF32" s="67">
        <v>0</v>
      </c>
      <c r="AG32" s="67">
        <f t="shared" ref="AG32:AG37" si="73">SUM(AB32:AF32)</f>
        <v>15089</v>
      </c>
      <c r="AH32" s="67">
        <f t="shared" si="1"/>
        <v>61561</v>
      </c>
      <c r="AI32" s="67">
        <f t="shared" si="63"/>
        <v>0</v>
      </c>
      <c r="AJ32" s="67">
        <f t="shared" si="64"/>
        <v>0</v>
      </c>
      <c r="AK32" s="67">
        <f t="shared" si="65"/>
        <v>0</v>
      </c>
      <c r="AL32" s="67">
        <f t="shared" si="66"/>
        <v>0</v>
      </c>
      <c r="AM32" s="67">
        <f t="shared" ref="AM32:AM37" si="74">SUM(AH32:AL32)</f>
        <v>61561</v>
      </c>
      <c r="AN32" s="67">
        <v>0</v>
      </c>
      <c r="AO32" s="67">
        <v>0</v>
      </c>
      <c r="AP32" s="67">
        <v>0</v>
      </c>
      <c r="AQ32" s="67">
        <v>0</v>
      </c>
      <c r="AR32" s="67">
        <v>0</v>
      </c>
      <c r="AS32" s="67">
        <f t="shared" ref="AS32:AS37" si="75">SUM(AN32:AR32)</f>
        <v>0</v>
      </c>
      <c r="AT32" s="67">
        <f t="shared" ref="AT32:AT35" si="76">AH32+AN32</f>
        <v>61561</v>
      </c>
      <c r="AU32" s="67">
        <f t="shared" ref="AU32:AU35" si="77">AI32+AO32</f>
        <v>0</v>
      </c>
      <c r="AV32" s="67">
        <f t="shared" ref="AV32:AV35" si="78">AJ32+AP32</f>
        <v>0</v>
      </c>
      <c r="AW32" s="67">
        <f t="shared" ref="AW32:AW35" si="79">AK32+AQ32</f>
        <v>0</v>
      </c>
      <c r="AX32" s="67">
        <f t="shared" ref="AX32:AX35" si="80">AL32+AR32</f>
        <v>0</v>
      </c>
      <c r="AY32" s="67">
        <f t="shared" ref="AY32:AY34" si="81">SUM(AT32:AX32)</f>
        <v>61561</v>
      </c>
    </row>
    <row r="33" spans="1:52" ht="204">
      <c r="A33" s="3" t="s">
        <v>219</v>
      </c>
      <c r="B33" s="3" t="s">
        <v>192</v>
      </c>
      <c r="C33" s="3" t="s">
        <v>204</v>
      </c>
      <c r="D33" s="3" t="s">
        <v>71</v>
      </c>
      <c r="E33" s="3"/>
      <c r="F33" s="144">
        <v>4</v>
      </c>
      <c r="G33" s="28" t="s">
        <v>146</v>
      </c>
      <c r="H33" s="28" t="s">
        <v>920</v>
      </c>
      <c r="I33" s="3"/>
      <c r="J33" s="67">
        <v>7626</v>
      </c>
      <c r="K33" s="67">
        <v>0</v>
      </c>
      <c r="L33" s="67">
        <v>0</v>
      </c>
      <c r="M33" s="67">
        <v>0</v>
      </c>
      <c r="N33" s="67">
        <v>0</v>
      </c>
      <c r="O33" s="67">
        <f t="shared" si="70"/>
        <v>7626</v>
      </c>
      <c r="P33" s="67">
        <v>11549</v>
      </c>
      <c r="Q33" s="67">
        <v>0</v>
      </c>
      <c r="R33" s="67">
        <v>0</v>
      </c>
      <c r="S33" s="67">
        <v>0</v>
      </c>
      <c r="T33" s="67">
        <v>0</v>
      </c>
      <c r="U33" s="67">
        <f t="shared" si="71"/>
        <v>11549</v>
      </c>
      <c r="V33" s="67">
        <v>8159</v>
      </c>
      <c r="W33" s="67">
        <v>0</v>
      </c>
      <c r="X33" s="67">
        <v>0</v>
      </c>
      <c r="Y33" s="67">
        <v>0</v>
      </c>
      <c r="Z33" s="67">
        <v>0</v>
      </c>
      <c r="AA33" s="67">
        <f t="shared" si="72"/>
        <v>8159</v>
      </c>
      <c r="AB33" s="67">
        <v>8974</v>
      </c>
      <c r="AC33" s="67">
        <v>0</v>
      </c>
      <c r="AD33" s="67">
        <v>0</v>
      </c>
      <c r="AE33" s="67">
        <v>0</v>
      </c>
      <c r="AF33" s="67">
        <v>0</v>
      </c>
      <c r="AG33" s="67">
        <f t="shared" si="73"/>
        <v>8974</v>
      </c>
      <c r="AH33" s="67">
        <f t="shared" si="1"/>
        <v>36308</v>
      </c>
      <c r="AI33" s="67">
        <f t="shared" si="63"/>
        <v>0</v>
      </c>
      <c r="AJ33" s="67">
        <f t="shared" si="64"/>
        <v>0</v>
      </c>
      <c r="AK33" s="67">
        <f t="shared" si="65"/>
        <v>0</v>
      </c>
      <c r="AL33" s="67">
        <f t="shared" si="66"/>
        <v>0</v>
      </c>
      <c r="AM33" s="67">
        <f t="shared" si="74"/>
        <v>36308</v>
      </c>
      <c r="AN33" s="67">
        <v>0</v>
      </c>
      <c r="AO33" s="67">
        <v>0</v>
      </c>
      <c r="AP33" s="67">
        <v>0</v>
      </c>
      <c r="AQ33" s="67">
        <v>0</v>
      </c>
      <c r="AR33" s="67">
        <v>0</v>
      </c>
      <c r="AS33" s="67">
        <f t="shared" si="75"/>
        <v>0</v>
      </c>
      <c r="AT33" s="67">
        <f t="shared" si="76"/>
        <v>36308</v>
      </c>
      <c r="AU33" s="67">
        <f t="shared" si="77"/>
        <v>0</v>
      </c>
      <c r="AV33" s="67">
        <f t="shared" si="78"/>
        <v>0</v>
      </c>
      <c r="AW33" s="67">
        <f t="shared" si="79"/>
        <v>0</v>
      </c>
      <c r="AX33" s="67">
        <f t="shared" si="80"/>
        <v>0</v>
      </c>
      <c r="AY33" s="67">
        <f t="shared" si="81"/>
        <v>36308</v>
      </c>
    </row>
    <row r="34" spans="1:52" ht="102">
      <c r="A34" s="3" t="s">
        <v>220</v>
      </c>
      <c r="B34" s="3" t="s">
        <v>141</v>
      </c>
      <c r="C34" s="3" t="s">
        <v>206</v>
      </c>
      <c r="D34" s="3" t="s">
        <v>71</v>
      </c>
      <c r="E34" s="3"/>
      <c r="F34" s="144">
        <v>4</v>
      </c>
      <c r="G34" s="28" t="s">
        <v>160</v>
      </c>
      <c r="H34" s="28" t="s">
        <v>147</v>
      </c>
      <c r="I34" s="3"/>
      <c r="J34" s="67">
        <v>645000</v>
      </c>
      <c r="K34" s="67">
        <v>0</v>
      </c>
      <c r="L34" s="67">
        <v>0</v>
      </c>
      <c r="M34" s="67">
        <v>645000</v>
      </c>
      <c r="N34" s="67">
        <v>0</v>
      </c>
      <c r="O34" s="67">
        <f t="shared" si="70"/>
        <v>1290000</v>
      </c>
      <c r="P34" s="67">
        <v>720000</v>
      </c>
      <c r="Q34" s="67">
        <v>0</v>
      </c>
      <c r="R34" s="67">
        <v>0</v>
      </c>
      <c r="S34" s="67">
        <v>720000</v>
      </c>
      <c r="T34" s="67">
        <v>0</v>
      </c>
      <c r="U34" s="67">
        <f t="shared" si="71"/>
        <v>1440000</v>
      </c>
      <c r="V34" s="67">
        <v>780000</v>
      </c>
      <c r="W34" s="67">
        <v>0</v>
      </c>
      <c r="X34" s="67">
        <v>0</v>
      </c>
      <c r="Y34" s="67">
        <v>780000</v>
      </c>
      <c r="Z34" s="67">
        <v>0</v>
      </c>
      <c r="AA34" s="67">
        <f t="shared" si="72"/>
        <v>1560000</v>
      </c>
      <c r="AB34" s="67">
        <v>825000</v>
      </c>
      <c r="AC34" s="67">
        <v>0</v>
      </c>
      <c r="AD34" s="67">
        <v>0</v>
      </c>
      <c r="AE34" s="67">
        <v>825000</v>
      </c>
      <c r="AF34" s="67">
        <v>0</v>
      </c>
      <c r="AG34" s="67">
        <f t="shared" si="73"/>
        <v>1650000</v>
      </c>
      <c r="AH34" s="67">
        <f t="shared" si="1"/>
        <v>2970000</v>
      </c>
      <c r="AI34" s="67">
        <f t="shared" si="63"/>
        <v>0</v>
      </c>
      <c r="AJ34" s="67">
        <f t="shared" si="64"/>
        <v>0</v>
      </c>
      <c r="AK34" s="67">
        <f t="shared" si="65"/>
        <v>2970000</v>
      </c>
      <c r="AL34" s="67">
        <f t="shared" si="66"/>
        <v>0</v>
      </c>
      <c r="AM34" s="67">
        <f t="shared" si="74"/>
        <v>5940000</v>
      </c>
      <c r="AN34" s="67">
        <v>0</v>
      </c>
      <c r="AO34" s="67">
        <v>0</v>
      </c>
      <c r="AP34" s="67">
        <v>0</v>
      </c>
      <c r="AQ34" s="67">
        <v>0</v>
      </c>
      <c r="AR34" s="67">
        <v>0</v>
      </c>
      <c r="AS34" s="67">
        <f t="shared" si="75"/>
        <v>0</v>
      </c>
      <c r="AT34" s="67">
        <f t="shared" si="76"/>
        <v>2970000</v>
      </c>
      <c r="AU34" s="67">
        <f t="shared" si="77"/>
        <v>0</v>
      </c>
      <c r="AV34" s="67">
        <f t="shared" si="78"/>
        <v>0</v>
      </c>
      <c r="AW34" s="67">
        <f t="shared" si="79"/>
        <v>2970000</v>
      </c>
      <c r="AX34" s="67">
        <f t="shared" si="80"/>
        <v>0</v>
      </c>
      <c r="AY34" s="67">
        <f t="shared" si="81"/>
        <v>5940000</v>
      </c>
    </row>
    <row r="35" spans="1:52" ht="191.25">
      <c r="A35" s="3" t="s">
        <v>221</v>
      </c>
      <c r="B35" s="3" t="s">
        <v>208</v>
      </c>
      <c r="C35" s="3" t="s">
        <v>209</v>
      </c>
      <c r="D35" s="3" t="s">
        <v>71</v>
      </c>
      <c r="E35" s="3"/>
      <c r="F35" s="144">
        <v>4</v>
      </c>
      <c r="G35" s="28" t="s">
        <v>146</v>
      </c>
      <c r="H35" s="28" t="s">
        <v>919</v>
      </c>
      <c r="I35" s="3"/>
      <c r="J35" s="67">
        <v>53778</v>
      </c>
      <c r="K35" s="67">
        <v>0</v>
      </c>
      <c r="L35" s="67">
        <v>0</v>
      </c>
      <c r="M35" s="67">
        <v>0</v>
      </c>
      <c r="N35" s="67">
        <v>0</v>
      </c>
      <c r="O35" s="67">
        <f t="shared" si="70"/>
        <v>53778</v>
      </c>
      <c r="P35" s="67">
        <v>53087</v>
      </c>
      <c r="Q35" s="67">
        <v>0</v>
      </c>
      <c r="R35" s="67">
        <v>0</v>
      </c>
      <c r="S35" s="67">
        <v>0</v>
      </c>
      <c r="T35" s="67">
        <v>0</v>
      </c>
      <c r="U35" s="67">
        <f t="shared" si="71"/>
        <v>53087</v>
      </c>
      <c r="V35" s="67">
        <v>106672</v>
      </c>
      <c r="W35" s="67">
        <v>0</v>
      </c>
      <c r="X35" s="67">
        <v>0</v>
      </c>
      <c r="Y35" s="67">
        <v>0</v>
      </c>
      <c r="Z35" s="67">
        <v>0</v>
      </c>
      <c r="AA35" s="67">
        <f t="shared" si="72"/>
        <v>106672</v>
      </c>
      <c r="AB35" s="67">
        <v>149597</v>
      </c>
      <c r="AC35" s="67">
        <v>0</v>
      </c>
      <c r="AD35" s="67">
        <v>0</v>
      </c>
      <c r="AE35" s="67">
        <v>0</v>
      </c>
      <c r="AF35" s="67">
        <v>0</v>
      </c>
      <c r="AG35" s="67">
        <f t="shared" si="73"/>
        <v>149597</v>
      </c>
      <c r="AH35" s="67">
        <f t="shared" si="1"/>
        <v>363134</v>
      </c>
      <c r="AI35" s="67">
        <f t="shared" si="63"/>
        <v>0</v>
      </c>
      <c r="AJ35" s="67">
        <f t="shared" si="64"/>
        <v>0</v>
      </c>
      <c r="AK35" s="67">
        <f t="shared" si="65"/>
        <v>0</v>
      </c>
      <c r="AL35" s="67">
        <f t="shared" si="66"/>
        <v>0</v>
      </c>
      <c r="AM35" s="67">
        <f t="shared" si="74"/>
        <v>363134</v>
      </c>
      <c r="AN35" s="67">
        <v>0</v>
      </c>
      <c r="AO35" s="67">
        <v>0</v>
      </c>
      <c r="AP35" s="67">
        <v>0</v>
      </c>
      <c r="AQ35" s="67">
        <v>0</v>
      </c>
      <c r="AR35" s="67">
        <v>0</v>
      </c>
      <c r="AS35" s="67">
        <f t="shared" si="75"/>
        <v>0</v>
      </c>
      <c r="AT35" s="67">
        <f t="shared" si="76"/>
        <v>363134</v>
      </c>
      <c r="AU35" s="67">
        <f t="shared" si="77"/>
        <v>0</v>
      </c>
      <c r="AV35" s="67">
        <f t="shared" si="78"/>
        <v>0</v>
      </c>
      <c r="AW35" s="67">
        <f t="shared" si="79"/>
        <v>0</v>
      </c>
      <c r="AX35" s="67">
        <f t="shared" si="80"/>
        <v>0</v>
      </c>
      <c r="AY35" s="67">
        <f>SUM(AT35:AX35)</f>
        <v>363134</v>
      </c>
    </row>
    <row r="36" spans="1:52" ht="293.25">
      <c r="A36" s="3" t="s">
        <v>230</v>
      </c>
      <c r="B36" s="3" t="s">
        <v>229</v>
      </c>
      <c r="C36" s="3" t="s">
        <v>231</v>
      </c>
      <c r="D36" s="3" t="s">
        <v>71</v>
      </c>
      <c r="E36" s="3"/>
      <c r="F36" s="144">
        <v>4</v>
      </c>
      <c r="G36" s="28" t="s">
        <v>160</v>
      </c>
      <c r="H36" s="28" t="s">
        <v>170</v>
      </c>
      <c r="I36" s="3"/>
      <c r="J36" s="67">
        <v>884955</v>
      </c>
      <c r="K36" s="67">
        <v>0</v>
      </c>
      <c r="L36" s="67">
        <v>0</v>
      </c>
      <c r="M36" s="67">
        <v>0</v>
      </c>
      <c r="N36" s="67">
        <v>0</v>
      </c>
      <c r="O36" s="67">
        <f t="shared" si="70"/>
        <v>884955</v>
      </c>
      <c r="P36" s="67">
        <v>884955</v>
      </c>
      <c r="Q36" s="67">
        <v>0</v>
      </c>
      <c r="R36" s="67">
        <v>0</v>
      </c>
      <c r="S36" s="67">
        <v>0</v>
      </c>
      <c r="T36" s="67">
        <v>0</v>
      </c>
      <c r="U36" s="67">
        <f t="shared" si="71"/>
        <v>884955</v>
      </c>
      <c r="V36" s="67">
        <v>884955</v>
      </c>
      <c r="W36" s="67">
        <v>0</v>
      </c>
      <c r="X36" s="67">
        <v>0</v>
      </c>
      <c r="Y36" s="67">
        <v>0</v>
      </c>
      <c r="Z36" s="67">
        <v>0</v>
      </c>
      <c r="AA36" s="67">
        <f t="shared" si="72"/>
        <v>884955</v>
      </c>
      <c r="AB36" s="67">
        <v>884955</v>
      </c>
      <c r="AC36" s="67">
        <v>0</v>
      </c>
      <c r="AD36" s="67">
        <v>0</v>
      </c>
      <c r="AE36" s="67">
        <v>0</v>
      </c>
      <c r="AF36" s="67">
        <v>0</v>
      </c>
      <c r="AG36" s="67">
        <f t="shared" si="73"/>
        <v>884955</v>
      </c>
      <c r="AH36" s="67">
        <f t="shared" si="1"/>
        <v>3539820</v>
      </c>
      <c r="AI36" s="67">
        <f t="shared" si="63"/>
        <v>0</v>
      </c>
      <c r="AJ36" s="67">
        <f t="shared" si="64"/>
        <v>0</v>
      </c>
      <c r="AK36" s="67">
        <f t="shared" si="65"/>
        <v>0</v>
      </c>
      <c r="AL36" s="67">
        <f t="shared" si="66"/>
        <v>0</v>
      </c>
      <c r="AM36" s="67">
        <f t="shared" si="74"/>
        <v>3539820</v>
      </c>
      <c r="AN36" s="67">
        <v>0</v>
      </c>
      <c r="AO36" s="67">
        <v>0</v>
      </c>
      <c r="AP36" s="67">
        <v>0</v>
      </c>
      <c r="AQ36" s="67">
        <v>0</v>
      </c>
      <c r="AR36" s="67">
        <v>0</v>
      </c>
      <c r="AS36" s="67">
        <f t="shared" si="75"/>
        <v>0</v>
      </c>
      <c r="AT36" s="67">
        <f t="shared" ref="AT36:AT37" si="82">AH36+AN36</f>
        <v>3539820</v>
      </c>
      <c r="AU36" s="67">
        <f t="shared" ref="AU36:AU37" si="83">AI36+AO36</f>
        <v>0</v>
      </c>
      <c r="AV36" s="67">
        <f t="shared" ref="AV36:AV37" si="84">AJ36+AP36</f>
        <v>0</v>
      </c>
      <c r="AW36" s="67">
        <f t="shared" ref="AW36:AW37" si="85">AK36+AQ36</f>
        <v>0</v>
      </c>
      <c r="AX36" s="67">
        <f t="shared" ref="AX36:AX37" si="86">AL36+AR36</f>
        <v>0</v>
      </c>
      <c r="AY36" s="67">
        <f t="shared" ref="AY36" si="87">SUM(AT36:AX36)</f>
        <v>3539820</v>
      </c>
    </row>
    <row r="37" spans="1:52" ht="127.5">
      <c r="A37" s="3" t="s">
        <v>232</v>
      </c>
      <c r="B37" s="3" t="s">
        <v>194</v>
      </c>
      <c r="C37" s="3" t="s">
        <v>195</v>
      </c>
      <c r="D37" s="3" t="s">
        <v>71</v>
      </c>
      <c r="E37" s="3"/>
      <c r="F37" s="144">
        <v>4</v>
      </c>
      <c r="G37" s="28">
        <v>16</v>
      </c>
      <c r="H37" s="28" t="s">
        <v>193</v>
      </c>
      <c r="I37" s="3"/>
      <c r="J37" s="67">
        <v>806808.58096000005</v>
      </c>
      <c r="K37" s="67">
        <v>0</v>
      </c>
      <c r="L37" s="67">
        <v>0</v>
      </c>
      <c r="M37" s="67">
        <v>0</v>
      </c>
      <c r="N37" s="67">
        <v>0</v>
      </c>
      <c r="O37" s="67">
        <f t="shared" si="70"/>
        <v>806808.58096000005</v>
      </c>
      <c r="P37" s="67">
        <v>1157132.3987999998</v>
      </c>
      <c r="Q37" s="67">
        <v>0</v>
      </c>
      <c r="R37" s="67">
        <v>0</v>
      </c>
      <c r="S37" s="67">
        <v>0</v>
      </c>
      <c r="T37" s="67">
        <v>0</v>
      </c>
      <c r="U37" s="67">
        <f t="shared" si="71"/>
        <v>1157132.3987999998</v>
      </c>
      <c r="V37" s="67">
        <v>1130298.62054</v>
      </c>
      <c r="W37" s="67">
        <v>0</v>
      </c>
      <c r="X37" s="67">
        <v>0</v>
      </c>
      <c r="Y37" s="67">
        <v>0</v>
      </c>
      <c r="Z37" s="67">
        <v>0</v>
      </c>
      <c r="AA37" s="67">
        <f t="shared" si="72"/>
        <v>1130298.62054</v>
      </c>
      <c r="AB37" s="67">
        <v>1177850.1569300001</v>
      </c>
      <c r="AC37" s="67">
        <v>0</v>
      </c>
      <c r="AD37" s="67">
        <v>0</v>
      </c>
      <c r="AE37" s="67">
        <v>0</v>
      </c>
      <c r="AF37" s="67">
        <v>0</v>
      </c>
      <c r="AG37" s="67">
        <f t="shared" si="73"/>
        <v>1177850.1569300001</v>
      </c>
      <c r="AH37" s="67">
        <f t="shared" si="1"/>
        <v>4272089.7572300006</v>
      </c>
      <c r="AI37" s="67">
        <f t="shared" si="63"/>
        <v>0</v>
      </c>
      <c r="AJ37" s="67">
        <f t="shared" si="64"/>
        <v>0</v>
      </c>
      <c r="AK37" s="67">
        <f t="shared" si="65"/>
        <v>0</v>
      </c>
      <c r="AL37" s="67">
        <f t="shared" si="66"/>
        <v>0</v>
      </c>
      <c r="AM37" s="67">
        <f t="shared" si="74"/>
        <v>4272089.7572300006</v>
      </c>
      <c r="AN37" s="67">
        <v>0</v>
      </c>
      <c r="AO37" s="67">
        <v>0</v>
      </c>
      <c r="AP37" s="67">
        <v>0</v>
      </c>
      <c r="AQ37" s="67">
        <v>0</v>
      </c>
      <c r="AR37" s="67">
        <v>0</v>
      </c>
      <c r="AS37" s="67">
        <f t="shared" si="75"/>
        <v>0</v>
      </c>
      <c r="AT37" s="67">
        <f t="shared" si="82"/>
        <v>4272089.7572300006</v>
      </c>
      <c r="AU37" s="67">
        <f t="shared" si="83"/>
        <v>0</v>
      </c>
      <c r="AV37" s="67">
        <f t="shared" si="84"/>
        <v>0</v>
      </c>
      <c r="AW37" s="67">
        <f t="shared" si="85"/>
        <v>0</v>
      </c>
      <c r="AX37" s="67">
        <f t="shared" si="86"/>
        <v>0</v>
      </c>
      <c r="AY37" s="67">
        <f>SUM(AT37:AX37)</f>
        <v>4272089.7572300006</v>
      </c>
    </row>
    <row r="38" spans="1:52" ht="25.5">
      <c r="A38" s="3" t="s">
        <v>155</v>
      </c>
      <c r="B38" s="55"/>
      <c r="C38" s="55"/>
      <c r="D38" s="55"/>
      <c r="E38" s="55"/>
      <c r="F38" s="145"/>
      <c r="G38" s="145"/>
      <c r="H38" s="145"/>
      <c r="I38" s="24"/>
      <c r="J38" s="67">
        <f>SUM(J39:J49)</f>
        <v>979408.26</v>
      </c>
      <c r="K38" s="67">
        <f t="shared" ref="K38:AS38" si="88">SUM(K39:K49)</f>
        <v>0</v>
      </c>
      <c r="L38" s="67">
        <f t="shared" si="88"/>
        <v>0</v>
      </c>
      <c r="M38" s="67">
        <f t="shared" si="88"/>
        <v>0</v>
      </c>
      <c r="N38" s="67">
        <f t="shared" si="88"/>
        <v>0</v>
      </c>
      <c r="O38" s="67">
        <f t="shared" si="88"/>
        <v>979408.26</v>
      </c>
      <c r="P38" s="67">
        <f t="shared" si="88"/>
        <v>1845438.8</v>
      </c>
      <c r="Q38" s="67">
        <f t="shared" si="88"/>
        <v>0</v>
      </c>
      <c r="R38" s="67">
        <f t="shared" si="88"/>
        <v>0</v>
      </c>
      <c r="S38" s="67">
        <f t="shared" si="88"/>
        <v>0</v>
      </c>
      <c r="T38" s="67">
        <f t="shared" si="88"/>
        <v>0</v>
      </c>
      <c r="U38" s="67">
        <f t="shared" si="88"/>
        <v>1845438.8</v>
      </c>
      <c r="V38" s="67">
        <f t="shared" si="88"/>
        <v>2852558.4439999997</v>
      </c>
      <c r="W38" s="67">
        <f t="shared" si="88"/>
        <v>0</v>
      </c>
      <c r="X38" s="67">
        <f t="shared" si="88"/>
        <v>0</v>
      </c>
      <c r="Y38" s="67">
        <f t="shared" si="88"/>
        <v>0</v>
      </c>
      <c r="Z38" s="67">
        <f t="shared" si="88"/>
        <v>0</v>
      </c>
      <c r="AA38" s="67">
        <f t="shared" si="88"/>
        <v>2852558.4439999997</v>
      </c>
      <c r="AB38" s="67">
        <f t="shared" si="88"/>
        <v>3250106.5169999995</v>
      </c>
      <c r="AC38" s="67">
        <f t="shared" si="88"/>
        <v>0</v>
      </c>
      <c r="AD38" s="67">
        <f t="shared" si="88"/>
        <v>0</v>
      </c>
      <c r="AE38" s="67">
        <f t="shared" si="88"/>
        <v>0</v>
      </c>
      <c r="AF38" s="67">
        <f t="shared" si="88"/>
        <v>0</v>
      </c>
      <c r="AG38" s="67">
        <f t="shared" si="88"/>
        <v>3250106.5169999995</v>
      </c>
      <c r="AH38" s="67">
        <f>SUM(J38,P38,V38,AB38)</f>
        <v>8927512.0209999997</v>
      </c>
      <c r="AI38" s="67">
        <f t="shared" si="88"/>
        <v>0</v>
      </c>
      <c r="AJ38" s="67">
        <f t="shared" si="88"/>
        <v>0</v>
      </c>
      <c r="AK38" s="67">
        <f t="shared" si="88"/>
        <v>0</v>
      </c>
      <c r="AL38" s="67">
        <f t="shared" si="88"/>
        <v>0</v>
      </c>
      <c r="AM38" s="67">
        <f t="shared" si="62"/>
        <v>8927512.0209999997</v>
      </c>
      <c r="AN38" s="67">
        <f t="shared" si="88"/>
        <v>0</v>
      </c>
      <c r="AO38" s="67">
        <f t="shared" si="88"/>
        <v>0</v>
      </c>
      <c r="AP38" s="67">
        <f t="shared" si="88"/>
        <v>0</v>
      </c>
      <c r="AQ38" s="67">
        <f t="shared" si="88"/>
        <v>0</v>
      </c>
      <c r="AR38" s="67">
        <f t="shared" si="88"/>
        <v>0</v>
      </c>
      <c r="AS38" s="67">
        <f t="shared" si="88"/>
        <v>0</v>
      </c>
      <c r="AT38" s="67">
        <f t="shared" si="6"/>
        <v>8927512.0209999997</v>
      </c>
      <c r="AU38" s="67">
        <f t="shared" si="35"/>
        <v>0</v>
      </c>
      <c r="AV38" s="67">
        <f t="shared" si="36"/>
        <v>0</v>
      </c>
      <c r="AW38" s="67">
        <f t="shared" si="37"/>
        <v>0</v>
      </c>
      <c r="AX38" s="67">
        <f t="shared" si="38"/>
        <v>0</v>
      </c>
      <c r="AY38" s="67">
        <f t="shared" si="39"/>
        <v>8927512.0209999997</v>
      </c>
    </row>
    <row r="39" spans="1:52" ht="63.75">
      <c r="A39" s="3" t="s">
        <v>201</v>
      </c>
      <c r="B39" s="3" t="s">
        <v>110</v>
      </c>
      <c r="C39" s="3" t="s">
        <v>202</v>
      </c>
      <c r="D39" s="3" t="s">
        <v>111</v>
      </c>
      <c r="E39" s="3" t="s">
        <v>191</v>
      </c>
      <c r="F39" s="144">
        <v>4</v>
      </c>
      <c r="G39" s="28" t="s">
        <v>146</v>
      </c>
      <c r="H39" s="28" t="s">
        <v>113</v>
      </c>
      <c r="I39" s="3"/>
      <c r="J39" s="67">
        <v>69851.100000000006</v>
      </c>
      <c r="K39" s="67">
        <v>0</v>
      </c>
      <c r="L39" s="67">
        <v>0</v>
      </c>
      <c r="M39" s="67">
        <v>0</v>
      </c>
      <c r="N39" s="67">
        <v>0</v>
      </c>
      <c r="O39" s="67">
        <f>SUM(J39:N39)</f>
        <v>69851.100000000006</v>
      </c>
      <c r="P39" s="67">
        <v>27375.5</v>
      </c>
      <c r="Q39" s="67">
        <v>0</v>
      </c>
      <c r="R39" s="67">
        <v>0</v>
      </c>
      <c r="S39" s="67">
        <v>0</v>
      </c>
      <c r="T39" s="67">
        <v>0</v>
      </c>
      <c r="U39" s="67">
        <f>SUM(P39:T39)</f>
        <v>27375.5</v>
      </c>
      <c r="V39" s="67">
        <v>2367</v>
      </c>
      <c r="W39" s="67">
        <v>0</v>
      </c>
      <c r="X39" s="67">
        <v>0</v>
      </c>
      <c r="Y39" s="67">
        <v>0</v>
      </c>
      <c r="Z39" s="67">
        <v>0</v>
      </c>
      <c r="AA39" s="67">
        <f>SUM(V39:Z39)</f>
        <v>2367</v>
      </c>
      <c r="AB39" s="67">
        <v>0</v>
      </c>
      <c r="AC39" s="67">
        <v>0</v>
      </c>
      <c r="AD39" s="67">
        <v>0</v>
      </c>
      <c r="AE39" s="67">
        <v>0</v>
      </c>
      <c r="AF39" s="67">
        <v>0</v>
      </c>
      <c r="AG39" s="67">
        <f>SUM(AB39:AF39)</f>
        <v>0</v>
      </c>
      <c r="AH39" s="67">
        <f>SUM(J39,P39,V39,AB39)</f>
        <v>99593.600000000006</v>
      </c>
      <c r="AI39" s="67">
        <f t="shared" ref="AI39:AL39" si="89">SUM(K39,Q39,W39,AC39)</f>
        <v>0</v>
      </c>
      <c r="AJ39" s="67">
        <f t="shared" si="89"/>
        <v>0</v>
      </c>
      <c r="AK39" s="67">
        <f t="shared" si="89"/>
        <v>0</v>
      </c>
      <c r="AL39" s="67">
        <f t="shared" si="89"/>
        <v>0</v>
      </c>
      <c r="AM39" s="67">
        <f>SUM(AH39:AL39)</f>
        <v>99593.600000000006</v>
      </c>
      <c r="AN39" s="67">
        <v>0</v>
      </c>
      <c r="AO39" s="67">
        <v>0</v>
      </c>
      <c r="AP39" s="67">
        <v>0</v>
      </c>
      <c r="AQ39" s="67">
        <v>0</v>
      </c>
      <c r="AR39" s="67">
        <v>0</v>
      </c>
      <c r="AS39" s="67">
        <f>SUM(AN39:AR39)</f>
        <v>0</v>
      </c>
      <c r="AT39" s="67">
        <f t="shared" si="6"/>
        <v>99593.600000000006</v>
      </c>
      <c r="AU39" s="67">
        <f t="shared" si="35"/>
        <v>0</v>
      </c>
      <c r="AV39" s="67">
        <f t="shared" ref="AV39" si="90">AJ39+AP39</f>
        <v>0</v>
      </c>
      <c r="AW39" s="67">
        <f t="shared" ref="AW39" si="91">AK39+AQ39</f>
        <v>0</v>
      </c>
      <c r="AX39" s="67">
        <f t="shared" ref="AX39" si="92">AL39+AR39</f>
        <v>0</v>
      </c>
      <c r="AY39" s="67">
        <f>SUM(AT39:AX39)</f>
        <v>99593.600000000006</v>
      </c>
    </row>
    <row r="40" spans="1:52" ht="204">
      <c r="A40" s="3" t="s">
        <v>218</v>
      </c>
      <c r="B40" s="3" t="s">
        <v>197</v>
      </c>
      <c r="C40" s="3" t="s">
        <v>198</v>
      </c>
      <c r="D40" s="3" t="s">
        <v>71</v>
      </c>
      <c r="E40" s="3"/>
      <c r="F40" s="144">
        <v>4</v>
      </c>
      <c r="G40" s="28" t="s">
        <v>146</v>
      </c>
      <c r="H40" s="28" t="s">
        <v>919</v>
      </c>
      <c r="I40" s="3"/>
      <c r="J40" s="67">
        <v>287417.5</v>
      </c>
      <c r="K40" s="67">
        <v>0</v>
      </c>
      <c r="L40" s="67">
        <v>0</v>
      </c>
      <c r="M40" s="67">
        <v>0</v>
      </c>
      <c r="N40" s="67">
        <v>0</v>
      </c>
      <c r="O40" s="67">
        <f t="shared" ref="O40:O49" si="93">SUM(J40:N40)</f>
        <v>287417.5</v>
      </c>
      <c r="P40" s="67">
        <v>444831</v>
      </c>
      <c r="Q40" s="67">
        <v>0</v>
      </c>
      <c r="R40" s="67">
        <v>0</v>
      </c>
      <c r="S40" s="67">
        <v>0</v>
      </c>
      <c r="T40" s="67">
        <v>0</v>
      </c>
      <c r="U40" s="67">
        <f t="shared" ref="U40:U49" si="94">SUM(P40:T40)</f>
        <v>444831</v>
      </c>
      <c r="V40" s="67">
        <v>494794</v>
      </c>
      <c r="W40" s="67">
        <v>0</v>
      </c>
      <c r="X40" s="67">
        <v>0</v>
      </c>
      <c r="Y40" s="67">
        <v>0</v>
      </c>
      <c r="Z40" s="67">
        <v>0</v>
      </c>
      <c r="AA40" s="67">
        <f t="shared" ref="AA40:AA49" si="95">SUM(V40:Z40)</f>
        <v>494794</v>
      </c>
      <c r="AB40" s="67">
        <v>494794</v>
      </c>
      <c r="AC40" s="67">
        <v>0</v>
      </c>
      <c r="AD40" s="67">
        <v>0</v>
      </c>
      <c r="AE40" s="67">
        <v>0</v>
      </c>
      <c r="AF40" s="67">
        <v>0</v>
      </c>
      <c r="AG40" s="67">
        <f t="shared" ref="AG40:AG49" si="96">SUM(AB40:AF40)</f>
        <v>494794</v>
      </c>
      <c r="AH40" s="67">
        <f t="shared" ref="AH40:AH49" si="97">SUM(J40,P40,V40,AB40)</f>
        <v>1721836.5</v>
      </c>
      <c r="AI40" s="67">
        <f t="shared" ref="AI40:AI49" si="98">SUM(K40,Q40,W40,AC40)</f>
        <v>0</v>
      </c>
      <c r="AJ40" s="67">
        <f t="shared" ref="AJ40:AJ49" si="99">SUM(L40,R40,X40,AD40)</f>
        <v>0</v>
      </c>
      <c r="AK40" s="67">
        <f t="shared" ref="AK40:AK49" si="100">SUM(M40,S40,Y40,AE40)</f>
        <v>0</v>
      </c>
      <c r="AL40" s="67">
        <f t="shared" ref="AL40:AL49" si="101">SUM(N40,T40,Z40,AF40)</f>
        <v>0</v>
      </c>
      <c r="AM40" s="67">
        <f t="shared" ref="AM40:AM49" si="102">SUM(AH40:AL40)</f>
        <v>1721836.5</v>
      </c>
      <c r="AN40" s="67">
        <v>0</v>
      </c>
      <c r="AO40" s="67">
        <v>0</v>
      </c>
      <c r="AP40" s="67">
        <v>0</v>
      </c>
      <c r="AQ40" s="67">
        <v>0</v>
      </c>
      <c r="AR40" s="67">
        <v>0</v>
      </c>
      <c r="AS40" s="67">
        <f t="shared" ref="AS40:AS49" si="103">SUM(AN40:AR40)</f>
        <v>0</v>
      </c>
      <c r="AT40" s="67">
        <f t="shared" ref="AT40" si="104">AH40+AN40</f>
        <v>1721836.5</v>
      </c>
      <c r="AU40" s="67">
        <f t="shared" ref="AU40" si="105">AI40+AO40</f>
        <v>0</v>
      </c>
      <c r="AV40" s="67">
        <f t="shared" ref="AV40" si="106">AJ40+AP40</f>
        <v>0</v>
      </c>
      <c r="AW40" s="67">
        <f t="shared" ref="AW40" si="107">AK40+AQ40</f>
        <v>0</v>
      </c>
      <c r="AX40" s="67">
        <f t="shared" ref="AX40" si="108">AL40+AR40</f>
        <v>0</v>
      </c>
      <c r="AY40" s="67">
        <f>SUM(AT40:AX40)</f>
        <v>1721836.5</v>
      </c>
    </row>
    <row r="41" spans="1:52" ht="204">
      <c r="A41" s="3" t="s">
        <v>219</v>
      </c>
      <c r="B41" s="3" t="s">
        <v>192</v>
      </c>
      <c r="C41" s="3" t="s">
        <v>204</v>
      </c>
      <c r="D41" s="3" t="s">
        <v>71</v>
      </c>
      <c r="E41" s="3"/>
      <c r="F41" s="144">
        <v>4</v>
      </c>
      <c r="G41" s="28" t="s">
        <v>146</v>
      </c>
      <c r="H41" s="28" t="s">
        <v>920</v>
      </c>
      <c r="I41" s="3"/>
      <c r="J41" s="67">
        <v>122907</v>
      </c>
      <c r="K41" s="67">
        <v>0</v>
      </c>
      <c r="L41" s="67">
        <v>0</v>
      </c>
      <c r="M41" s="67">
        <v>0</v>
      </c>
      <c r="N41" s="67">
        <v>0</v>
      </c>
      <c r="O41" s="67">
        <f t="shared" si="93"/>
        <v>122907</v>
      </c>
      <c r="P41" s="67">
        <v>195264</v>
      </c>
      <c r="Q41" s="67">
        <v>0</v>
      </c>
      <c r="R41" s="67">
        <v>0</v>
      </c>
      <c r="S41" s="67">
        <v>0</v>
      </c>
      <c r="T41" s="67">
        <v>0</v>
      </c>
      <c r="U41" s="67">
        <f t="shared" si="94"/>
        <v>195264</v>
      </c>
      <c r="V41" s="67">
        <v>194093</v>
      </c>
      <c r="W41" s="67">
        <v>0</v>
      </c>
      <c r="X41" s="67">
        <v>0</v>
      </c>
      <c r="Y41" s="67">
        <v>0</v>
      </c>
      <c r="Z41" s="67">
        <v>0</v>
      </c>
      <c r="AA41" s="67">
        <f t="shared" si="95"/>
        <v>194093</v>
      </c>
      <c r="AB41" s="67">
        <v>213502</v>
      </c>
      <c r="AC41" s="67">
        <v>0</v>
      </c>
      <c r="AD41" s="67">
        <v>0</v>
      </c>
      <c r="AE41" s="67">
        <v>0</v>
      </c>
      <c r="AF41" s="67">
        <v>0</v>
      </c>
      <c r="AG41" s="67">
        <f t="shared" si="96"/>
        <v>213502</v>
      </c>
      <c r="AH41" s="67">
        <f t="shared" si="97"/>
        <v>725766</v>
      </c>
      <c r="AI41" s="67">
        <f t="shared" si="98"/>
        <v>0</v>
      </c>
      <c r="AJ41" s="67">
        <f t="shared" si="99"/>
        <v>0</v>
      </c>
      <c r="AK41" s="67">
        <f t="shared" si="100"/>
        <v>0</v>
      </c>
      <c r="AL41" s="67">
        <f t="shared" si="101"/>
        <v>0</v>
      </c>
      <c r="AM41" s="67">
        <f t="shared" si="102"/>
        <v>725766</v>
      </c>
      <c r="AN41" s="67">
        <v>0</v>
      </c>
      <c r="AO41" s="67">
        <v>0</v>
      </c>
      <c r="AP41" s="67">
        <v>0</v>
      </c>
      <c r="AQ41" s="67">
        <v>0</v>
      </c>
      <c r="AR41" s="67">
        <v>0</v>
      </c>
      <c r="AS41" s="67">
        <f t="shared" si="103"/>
        <v>0</v>
      </c>
      <c r="AT41" s="67">
        <f t="shared" ref="AT41:AT49" si="109">AH41+AN41</f>
        <v>725766</v>
      </c>
      <c r="AU41" s="67">
        <f t="shared" ref="AU41:AU49" si="110">AI41+AO41</f>
        <v>0</v>
      </c>
      <c r="AV41" s="67">
        <f t="shared" ref="AV41:AV49" si="111">AJ41+AP41</f>
        <v>0</v>
      </c>
      <c r="AW41" s="67">
        <f t="shared" ref="AW41:AW49" si="112">AK41+AQ41</f>
        <v>0</v>
      </c>
      <c r="AX41" s="67">
        <f t="shared" ref="AX41:AX49" si="113">AL41+AR41</f>
        <v>0</v>
      </c>
      <c r="AY41" s="67">
        <f t="shared" ref="AY41:AY49" si="114">SUM(AT41:AX41)</f>
        <v>725766</v>
      </c>
    </row>
    <row r="42" spans="1:52" ht="102">
      <c r="A42" s="3" t="s">
        <v>220</v>
      </c>
      <c r="B42" s="3" t="s">
        <v>141</v>
      </c>
      <c r="C42" s="3" t="s">
        <v>206</v>
      </c>
      <c r="D42" s="3" t="s">
        <v>71</v>
      </c>
      <c r="E42" s="3"/>
      <c r="F42" s="144">
        <v>4</v>
      </c>
      <c r="G42" s="28" t="s">
        <v>160</v>
      </c>
      <c r="H42" s="28" t="s">
        <v>147</v>
      </c>
      <c r="I42" s="3"/>
      <c r="J42" s="67">
        <v>29541.3</v>
      </c>
      <c r="K42" s="67">
        <v>0</v>
      </c>
      <c r="L42" s="67">
        <v>0</v>
      </c>
      <c r="M42" s="67">
        <v>0</v>
      </c>
      <c r="N42" s="67">
        <v>0</v>
      </c>
      <c r="O42" s="67">
        <f t="shared" si="93"/>
        <v>29541.3</v>
      </c>
      <c r="P42" s="67">
        <v>95721.3</v>
      </c>
      <c r="Q42" s="67">
        <v>0</v>
      </c>
      <c r="R42" s="67">
        <v>0</v>
      </c>
      <c r="S42" s="67">
        <v>0</v>
      </c>
      <c r="T42" s="67">
        <v>0</v>
      </c>
      <c r="U42" s="67">
        <f t="shared" si="94"/>
        <v>95721.3</v>
      </c>
      <c r="V42" s="67">
        <v>101136.3</v>
      </c>
      <c r="W42" s="67">
        <v>0</v>
      </c>
      <c r="X42" s="67">
        <v>0</v>
      </c>
      <c r="Y42" s="67">
        <v>0</v>
      </c>
      <c r="Z42" s="67">
        <v>0</v>
      </c>
      <c r="AA42" s="67">
        <f t="shared" si="95"/>
        <v>101136.3</v>
      </c>
      <c r="AB42" s="67">
        <v>100626.3</v>
      </c>
      <c r="AC42" s="67">
        <v>0</v>
      </c>
      <c r="AD42" s="67">
        <v>0</v>
      </c>
      <c r="AE42" s="67">
        <v>0</v>
      </c>
      <c r="AF42" s="67">
        <v>0</v>
      </c>
      <c r="AG42" s="67">
        <f t="shared" si="96"/>
        <v>100626.3</v>
      </c>
      <c r="AH42" s="67">
        <f t="shared" si="97"/>
        <v>327025.2</v>
      </c>
      <c r="AI42" s="67">
        <f t="shared" si="98"/>
        <v>0</v>
      </c>
      <c r="AJ42" s="67">
        <f t="shared" si="99"/>
        <v>0</v>
      </c>
      <c r="AK42" s="67">
        <f t="shared" si="100"/>
        <v>0</v>
      </c>
      <c r="AL42" s="67">
        <f t="shared" si="101"/>
        <v>0</v>
      </c>
      <c r="AM42" s="67">
        <f t="shared" si="102"/>
        <v>327025.2</v>
      </c>
      <c r="AN42" s="67">
        <v>0</v>
      </c>
      <c r="AO42" s="67">
        <v>0</v>
      </c>
      <c r="AP42" s="67">
        <v>0</v>
      </c>
      <c r="AQ42" s="67">
        <v>0</v>
      </c>
      <c r="AR42" s="67">
        <v>0</v>
      </c>
      <c r="AS42" s="67">
        <f t="shared" si="103"/>
        <v>0</v>
      </c>
      <c r="AT42" s="67">
        <f t="shared" si="109"/>
        <v>327025.2</v>
      </c>
      <c r="AU42" s="67">
        <f t="shared" si="110"/>
        <v>0</v>
      </c>
      <c r="AV42" s="67">
        <f t="shared" si="111"/>
        <v>0</v>
      </c>
      <c r="AW42" s="67">
        <f t="shared" si="112"/>
        <v>0</v>
      </c>
      <c r="AX42" s="67">
        <f t="shared" si="113"/>
        <v>0</v>
      </c>
      <c r="AY42" s="67">
        <f t="shared" si="114"/>
        <v>327025.2</v>
      </c>
    </row>
    <row r="43" spans="1:52" ht="89.25">
      <c r="A43" s="3" t="s">
        <v>234</v>
      </c>
      <c r="B43" s="3" t="s">
        <v>200</v>
      </c>
      <c r="C43" s="3" t="s">
        <v>215</v>
      </c>
      <c r="D43" s="3" t="s">
        <v>71</v>
      </c>
      <c r="E43" s="3"/>
      <c r="F43" s="144">
        <v>4</v>
      </c>
      <c r="G43" s="28" t="s">
        <v>146</v>
      </c>
      <c r="H43" s="28" t="s">
        <v>113</v>
      </c>
      <c r="I43" s="3"/>
      <c r="J43" s="67">
        <v>250299.36</v>
      </c>
      <c r="K43" s="67">
        <v>0</v>
      </c>
      <c r="L43" s="67">
        <v>0</v>
      </c>
      <c r="M43" s="67">
        <v>0</v>
      </c>
      <c r="N43" s="67">
        <v>0</v>
      </c>
      <c r="O43" s="67">
        <f t="shared" si="93"/>
        <v>250299.36</v>
      </c>
      <c r="P43" s="67">
        <v>176000</v>
      </c>
      <c r="Q43" s="67">
        <v>0</v>
      </c>
      <c r="R43" s="67">
        <v>0</v>
      </c>
      <c r="S43" s="67">
        <v>0</v>
      </c>
      <c r="T43" s="67">
        <v>0</v>
      </c>
      <c r="U43" s="67">
        <f t="shared" si="94"/>
        <v>176000</v>
      </c>
      <c r="V43" s="67">
        <v>360431.08</v>
      </c>
      <c r="W43" s="67">
        <v>0</v>
      </c>
      <c r="X43" s="67">
        <v>0</v>
      </c>
      <c r="Y43" s="67">
        <v>0</v>
      </c>
      <c r="Z43" s="67">
        <v>0</v>
      </c>
      <c r="AA43" s="67">
        <f t="shared" si="95"/>
        <v>360431.08</v>
      </c>
      <c r="AB43" s="67">
        <v>432517.29</v>
      </c>
      <c r="AC43" s="67">
        <v>0</v>
      </c>
      <c r="AD43" s="67">
        <v>0</v>
      </c>
      <c r="AE43" s="67">
        <v>0</v>
      </c>
      <c r="AF43" s="67">
        <v>0</v>
      </c>
      <c r="AG43" s="67">
        <f t="shared" si="96"/>
        <v>432517.29</v>
      </c>
      <c r="AH43" s="67">
        <f t="shared" si="97"/>
        <v>1219247.73</v>
      </c>
      <c r="AI43" s="67">
        <f t="shared" si="98"/>
        <v>0</v>
      </c>
      <c r="AJ43" s="67">
        <f t="shared" si="99"/>
        <v>0</v>
      </c>
      <c r="AK43" s="67">
        <f t="shared" si="100"/>
        <v>0</v>
      </c>
      <c r="AL43" s="67">
        <f t="shared" si="101"/>
        <v>0</v>
      </c>
      <c r="AM43" s="67">
        <f t="shared" si="102"/>
        <v>1219247.73</v>
      </c>
      <c r="AN43" s="67">
        <v>0</v>
      </c>
      <c r="AO43" s="67">
        <v>0</v>
      </c>
      <c r="AP43" s="67">
        <v>0</v>
      </c>
      <c r="AQ43" s="67">
        <v>0</v>
      </c>
      <c r="AR43" s="67">
        <v>0</v>
      </c>
      <c r="AS43" s="67">
        <f t="shared" si="103"/>
        <v>0</v>
      </c>
      <c r="AT43" s="67">
        <f t="shared" si="109"/>
        <v>1219247.73</v>
      </c>
      <c r="AU43" s="67">
        <f t="shared" si="110"/>
        <v>0</v>
      </c>
      <c r="AV43" s="67">
        <f t="shared" si="111"/>
        <v>0</v>
      </c>
      <c r="AW43" s="67">
        <f t="shared" si="112"/>
        <v>0</v>
      </c>
      <c r="AX43" s="67">
        <f t="shared" si="113"/>
        <v>0</v>
      </c>
      <c r="AY43" s="67">
        <f t="shared" si="114"/>
        <v>1219247.73</v>
      </c>
    </row>
    <row r="44" spans="1:52" ht="229.5">
      <c r="A44" s="3" t="s">
        <v>235</v>
      </c>
      <c r="B44" s="3" t="s">
        <v>107</v>
      </c>
      <c r="C44" s="3" t="s">
        <v>236</v>
      </c>
      <c r="D44" s="3" t="s">
        <v>71</v>
      </c>
      <c r="E44" s="3"/>
      <c r="F44" s="144">
        <v>4</v>
      </c>
      <c r="G44" s="28" t="s">
        <v>233</v>
      </c>
      <c r="H44" s="28" t="s">
        <v>156</v>
      </c>
      <c r="I44" s="3"/>
      <c r="J44" s="67">
        <v>2290</v>
      </c>
      <c r="K44" s="67">
        <v>0</v>
      </c>
      <c r="L44" s="67">
        <v>0</v>
      </c>
      <c r="M44" s="67">
        <v>0</v>
      </c>
      <c r="N44" s="67">
        <v>0</v>
      </c>
      <c r="O44" s="67">
        <f t="shared" si="93"/>
        <v>2290</v>
      </c>
      <c r="P44" s="67">
        <v>542795</v>
      </c>
      <c r="Q44" s="67">
        <v>0</v>
      </c>
      <c r="R44" s="67">
        <v>0</v>
      </c>
      <c r="S44" s="67">
        <v>0</v>
      </c>
      <c r="T44" s="67">
        <v>0</v>
      </c>
      <c r="U44" s="67">
        <f t="shared" si="94"/>
        <v>542795</v>
      </c>
      <c r="V44" s="67">
        <v>640000</v>
      </c>
      <c r="W44" s="67">
        <v>0</v>
      </c>
      <c r="X44" s="67">
        <v>0</v>
      </c>
      <c r="Y44" s="67">
        <v>0</v>
      </c>
      <c r="Z44" s="67">
        <v>0</v>
      </c>
      <c r="AA44" s="67">
        <f t="shared" si="95"/>
        <v>640000</v>
      </c>
      <c r="AB44" s="67">
        <v>704000</v>
      </c>
      <c r="AC44" s="67">
        <v>0</v>
      </c>
      <c r="AD44" s="67">
        <v>0</v>
      </c>
      <c r="AE44" s="67">
        <v>0</v>
      </c>
      <c r="AF44" s="67">
        <v>0</v>
      </c>
      <c r="AG44" s="67">
        <f t="shared" si="96"/>
        <v>704000</v>
      </c>
      <c r="AH44" s="67">
        <f t="shared" si="97"/>
        <v>1889085</v>
      </c>
      <c r="AI44" s="67">
        <f t="shared" si="98"/>
        <v>0</v>
      </c>
      <c r="AJ44" s="67">
        <f t="shared" si="99"/>
        <v>0</v>
      </c>
      <c r="AK44" s="67">
        <f t="shared" si="100"/>
        <v>0</v>
      </c>
      <c r="AL44" s="67">
        <f t="shared" si="101"/>
        <v>0</v>
      </c>
      <c r="AM44" s="67">
        <f t="shared" si="102"/>
        <v>1889085</v>
      </c>
      <c r="AN44" s="67">
        <v>0</v>
      </c>
      <c r="AO44" s="67">
        <v>0</v>
      </c>
      <c r="AP44" s="67">
        <v>0</v>
      </c>
      <c r="AQ44" s="67">
        <v>0</v>
      </c>
      <c r="AR44" s="67">
        <v>0</v>
      </c>
      <c r="AS44" s="67">
        <f t="shared" si="103"/>
        <v>0</v>
      </c>
      <c r="AT44" s="67">
        <f t="shared" si="109"/>
        <v>1889085</v>
      </c>
      <c r="AU44" s="67">
        <f t="shared" si="110"/>
        <v>0</v>
      </c>
      <c r="AV44" s="67">
        <f t="shared" si="111"/>
        <v>0</v>
      </c>
      <c r="AW44" s="67">
        <f t="shared" si="112"/>
        <v>0</v>
      </c>
      <c r="AX44" s="67">
        <f t="shared" si="113"/>
        <v>0</v>
      </c>
      <c r="AY44" s="67">
        <f t="shared" si="114"/>
        <v>1889085</v>
      </c>
    </row>
    <row r="45" spans="1:52" ht="191.25">
      <c r="A45" s="3" t="s">
        <v>237</v>
      </c>
      <c r="B45" s="3" t="s">
        <v>208</v>
      </c>
      <c r="C45" s="3" t="s">
        <v>209</v>
      </c>
      <c r="D45" s="3" t="s">
        <v>71</v>
      </c>
      <c r="E45" s="3"/>
      <c r="F45" s="144">
        <v>4</v>
      </c>
      <c r="G45" s="28" t="s">
        <v>146</v>
      </c>
      <c r="H45" s="28" t="s">
        <v>919</v>
      </c>
      <c r="I45" s="3"/>
      <c r="J45" s="67">
        <v>180183</v>
      </c>
      <c r="K45" s="67">
        <v>0</v>
      </c>
      <c r="L45" s="67">
        <v>0</v>
      </c>
      <c r="M45" s="67">
        <v>0</v>
      </c>
      <c r="N45" s="67">
        <v>0</v>
      </c>
      <c r="O45" s="67">
        <f t="shared" si="93"/>
        <v>180183</v>
      </c>
      <c r="P45" s="67">
        <v>263055</v>
      </c>
      <c r="Q45" s="67">
        <v>0</v>
      </c>
      <c r="R45" s="67">
        <v>0</v>
      </c>
      <c r="S45" s="67">
        <v>0</v>
      </c>
      <c r="T45" s="67">
        <v>0</v>
      </c>
      <c r="U45" s="67">
        <f t="shared" si="94"/>
        <v>263055</v>
      </c>
      <c r="V45" s="67">
        <v>359065</v>
      </c>
      <c r="W45" s="67">
        <v>0</v>
      </c>
      <c r="X45" s="67">
        <v>0</v>
      </c>
      <c r="Y45" s="67">
        <v>0</v>
      </c>
      <c r="Z45" s="67">
        <v>0</v>
      </c>
      <c r="AA45" s="67">
        <f t="shared" si="95"/>
        <v>359065</v>
      </c>
      <c r="AB45" s="67">
        <v>420066</v>
      </c>
      <c r="AC45" s="67">
        <v>0</v>
      </c>
      <c r="AD45" s="67">
        <v>0</v>
      </c>
      <c r="AE45" s="67">
        <v>0</v>
      </c>
      <c r="AF45" s="67">
        <v>0</v>
      </c>
      <c r="AG45" s="67">
        <f t="shared" si="96"/>
        <v>420066</v>
      </c>
      <c r="AH45" s="67">
        <f t="shared" si="97"/>
        <v>1222369</v>
      </c>
      <c r="AI45" s="67">
        <f t="shared" si="98"/>
        <v>0</v>
      </c>
      <c r="AJ45" s="67">
        <f t="shared" si="99"/>
        <v>0</v>
      </c>
      <c r="AK45" s="67">
        <f t="shared" si="100"/>
        <v>0</v>
      </c>
      <c r="AL45" s="67">
        <f t="shared" si="101"/>
        <v>0</v>
      </c>
      <c r="AM45" s="67">
        <f t="shared" si="102"/>
        <v>1222369</v>
      </c>
      <c r="AN45" s="67">
        <v>0</v>
      </c>
      <c r="AO45" s="67">
        <v>0</v>
      </c>
      <c r="AP45" s="67">
        <v>0</v>
      </c>
      <c r="AQ45" s="67">
        <v>0</v>
      </c>
      <c r="AR45" s="67">
        <v>0</v>
      </c>
      <c r="AS45" s="67">
        <f t="shared" si="103"/>
        <v>0</v>
      </c>
      <c r="AT45" s="67">
        <f t="shared" si="109"/>
        <v>1222369</v>
      </c>
      <c r="AU45" s="67">
        <f t="shared" si="110"/>
        <v>0</v>
      </c>
      <c r="AV45" s="67">
        <f t="shared" si="111"/>
        <v>0</v>
      </c>
      <c r="AW45" s="67">
        <f t="shared" si="112"/>
        <v>0</v>
      </c>
      <c r="AX45" s="67">
        <f t="shared" si="113"/>
        <v>0</v>
      </c>
      <c r="AY45" s="67">
        <f t="shared" si="114"/>
        <v>1222369</v>
      </c>
    </row>
    <row r="46" spans="1:52" ht="153">
      <c r="A46" s="3" t="s">
        <v>238</v>
      </c>
      <c r="B46" s="3" t="s">
        <v>107</v>
      </c>
      <c r="C46" s="3" t="s">
        <v>239</v>
      </c>
      <c r="D46" s="3" t="s">
        <v>71</v>
      </c>
      <c r="E46" s="3"/>
      <c r="F46" s="144">
        <v>4</v>
      </c>
      <c r="G46" s="28" t="s">
        <v>146</v>
      </c>
      <c r="H46" s="28" t="s">
        <v>108</v>
      </c>
      <c r="I46" s="3"/>
      <c r="J46" s="67">
        <v>27605</v>
      </c>
      <c r="K46" s="67">
        <v>0</v>
      </c>
      <c r="L46" s="67">
        <v>0</v>
      </c>
      <c r="M46" s="67">
        <v>0</v>
      </c>
      <c r="N46" s="67">
        <v>0</v>
      </c>
      <c r="O46" s="67">
        <f t="shared" si="93"/>
        <v>27605</v>
      </c>
      <c r="P46" s="67">
        <v>28288</v>
      </c>
      <c r="Q46" s="67">
        <v>0</v>
      </c>
      <c r="R46" s="67">
        <v>0</v>
      </c>
      <c r="S46" s="67">
        <v>0</v>
      </c>
      <c r="T46" s="67">
        <v>0</v>
      </c>
      <c r="U46" s="67">
        <f t="shared" si="94"/>
        <v>28288</v>
      </c>
      <c r="V46" s="67">
        <v>336756.09600000002</v>
      </c>
      <c r="W46" s="67">
        <v>0</v>
      </c>
      <c r="X46" s="67">
        <v>0</v>
      </c>
      <c r="Y46" s="67">
        <v>0</v>
      </c>
      <c r="Z46" s="67">
        <v>0</v>
      </c>
      <c r="AA46" s="67">
        <f t="shared" si="95"/>
        <v>336756.09600000002</v>
      </c>
      <c r="AB46" s="67">
        <v>404107.13500000001</v>
      </c>
      <c r="AC46" s="67">
        <v>0</v>
      </c>
      <c r="AD46" s="67">
        <v>0</v>
      </c>
      <c r="AE46" s="67">
        <v>0</v>
      </c>
      <c r="AF46" s="67">
        <v>0</v>
      </c>
      <c r="AG46" s="67">
        <f t="shared" si="96"/>
        <v>404107.13500000001</v>
      </c>
      <c r="AH46" s="67">
        <f t="shared" si="97"/>
        <v>796756.23100000003</v>
      </c>
      <c r="AI46" s="67">
        <f t="shared" si="98"/>
        <v>0</v>
      </c>
      <c r="AJ46" s="67">
        <f t="shared" si="99"/>
        <v>0</v>
      </c>
      <c r="AK46" s="67">
        <f t="shared" si="100"/>
        <v>0</v>
      </c>
      <c r="AL46" s="67">
        <f t="shared" si="101"/>
        <v>0</v>
      </c>
      <c r="AM46" s="67">
        <f t="shared" si="102"/>
        <v>796756.23100000003</v>
      </c>
      <c r="AN46" s="67">
        <v>0</v>
      </c>
      <c r="AO46" s="67">
        <v>0</v>
      </c>
      <c r="AP46" s="67">
        <v>0</v>
      </c>
      <c r="AQ46" s="67">
        <v>0</v>
      </c>
      <c r="AR46" s="67">
        <v>0</v>
      </c>
      <c r="AS46" s="67">
        <f t="shared" si="103"/>
        <v>0</v>
      </c>
      <c r="AT46" s="67">
        <f t="shared" si="109"/>
        <v>796756.23100000003</v>
      </c>
      <c r="AU46" s="67">
        <f t="shared" si="110"/>
        <v>0</v>
      </c>
      <c r="AV46" s="67">
        <f t="shared" si="111"/>
        <v>0</v>
      </c>
      <c r="AW46" s="67">
        <f t="shared" si="112"/>
        <v>0</v>
      </c>
      <c r="AX46" s="67">
        <f t="shared" si="113"/>
        <v>0</v>
      </c>
      <c r="AY46" s="67">
        <f t="shared" si="114"/>
        <v>796756.23100000003</v>
      </c>
    </row>
    <row r="47" spans="1:52" ht="306">
      <c r="A47" s="3" t="s">
        <v>671</v>
      </c>
      <c r="B47" s="3" t="s">
        <v>107</v>
      </c>
      <c r="C47" s="3" t="s">
        <v>672</v>
      </c>
      <c r="D47" s="3" t="s">
        <v>82</v>
      </c>
      <c r="E47" s="3" t="s">
        <v>825</v>
      </c>
      <c r="F47" s="144">
        <v>4</v>
      </c>
      <c r="G47" s="28" t="s">
        <v>673</v>
      </c>
      <c r="H47" s="28" t="s">
        <v>156</v>
      </c>
      <c r="I47" s="3"/>
      <c r="J47" s="67">
        <v>7214</v>
      </c>
      <c r="K47" s="67">
        <v>0</v>
      </c>
      <c r="L47" s="67">
        <v>0</v>
      </c>
      <c r="M47" s="67">
        <v>0</v>
      </c>
      <c r="N47" s="67">
        <v>0</v>
      </c>
      <c r="O47" s="67">
        <f t="shared" si="93"/>
        <v>7214</v>
      </c>
      <c r="P47" s="67">
        <v>48674</v>
      </c>
      <c r="Q47" s="67">
        <v>0</v>
      </c>
      <c r="R47" s="67">
        <v>0</v>
      </c>
      <c r="S47" s="67">
        <v>0</v>
      </c>
      <c r="T47" s="67">
        <v>0</v>
      </c>
      <c r="U47" s="67">
        <f t="shared" si="94"/>
        <v>48674</v>
      </c>
      <c r="V47" s="67">
        <v>169340</v>
      </c>
      <c r="W47" s="67">
        <v>0</v>
      </c>
      <c r="X47" s="67">
        <v>0</v>
      </c>
      <c r="Y47" s="67">
        <v>0</v>
      </c>
      <c r="Z47" s="67">
        <v>0</v>
      </c>
      <c r="AA47" s="67">
        <f t="shared" si="95"/>
        <v>169340</v>
      </c>
      <c r="AB47" s="67">
        <v>198090</v>
      </c>
      <c r="AC47" s="67">
        <v>0</v>
      </c>
      <c r="AD47" s="67">
        <v>0</v>
      </c>
      <c r="AE47" s="67">
        <v>0</v>
      </c>
      <c r="AF47" s="67">
        <v>0</v>
      </c>
      <c r="AG47" s="67">
        <f t="shared" si="96"/>
        <v>198090</v>
      </c>
      <c r="AH47" s="67">
        <f t="shared" si="97"/>
        <v>423318</v>
      </c>
      <c r="AI47" s="67">
        <f t="shared" si="98"/>
        <v>0</v>
      </c>
      <c r="AJ47" s="67">
        <f t="shared" si="99"/>
        <v>0</v>
      </c>
      <c r="AK47" s="67">
        <f t="shared" si="100"/>
        <v>0</v>
      </c>
      <c r="AL47" s="67">
        <f t="shared" si="101"/>
        <v>0</v>
      </c>
      <c r="AM47" s="67">
        <f t="shared" si="102"/>
        <v>423318</v>
      </c>
      <c r="AN47" s="67">
        <v>0</v>
      </c>
      <c r="AO47" s="67">
        <v>0</v>
      </c>
      <c r="AP47" s="67">
        <v>0</v>
      </c>
      <c r="AQ47" s="67">
        <v>0</v>
      </c>
      <c r="AR47" s="67">
        <v>0</v>
      </c>
      <c r="AS47" s="67">
        <f t="shared" si="103"/>
        <v>0</v>
      </c>
      <c r="AT47" s="67">
        <f t="shared" si="109"/>
        <v>423318</v>
      </c>
      <c r="AU47" s="67">
        <f t="shared" si="110"/>
        <v>0</v>
      </c>
      <c r="AV47" s="67">
        <f t="shared" si="111"/>
        <v>0</v>
      </c>
      <c r="AW47" s="67">
        <f t="shared" si="112"/>
        <v>0</v>
      </c>
      <c r="AX47" s="67">
        <f t="shared" si="113"/>
        <v>0</v>
      </c>
      <c r="AY47" s="67">
        <f t="shared" si="114"/>
        <v>423318</v>
      </c>
      <c r="AZ47" s="13">
        <v>1000</v>
      </c>
    </row>
    <row r="48" spans="1:52" ht="114.75">
      <c r="A48" s="3" t="s">
        <v>674</v>
      </c>
      <c r="B48" s="3" t="s">
        <v>107</v>
      </c>
      <c r="C48" s="3" t="s">
        <v>675</v>
      </c>
      <c r="D48" s="3" t="s">
        <v>82</v>
      </c>
      <c r="E48" s="3" t="s">
        <v>826</v>
      </c>
      <c r="F48" s="144">
        <v>4</v>
      </c>
      <c r="G48" s="28" t="s">
        <v>673</v>
      </c>
      <c r="H48" s="28" t="s">
        <v>156</v>
      </c>
      <c r="I48" s="3"/>
      <c r="J48" s="67">
        <v>2100</v>
      </c>
      <c r="K48" s="67">
        <v>0</v>
      </c>
      <c r="L48" s="67">
        <v>0</v>
      </c>
      <c r="M48" s="67">
        <v>0</v>
      </c>
      <c r="N48" s="67">
        <v>0</v>
      </c>
      <c r="O48" s="67">
        <f t="shared" si="93"/>
        <v>2100</v>
      </c>
      <c r="P48" s="67">
        <v>23435</v>
      </c>
      <c r="Q48" s="67">
        <v>0</v>
      </c>
      <c r="R48" s="67">
        <v>0</v>
      </c>
      <c r="S48" s="67">
        <v>0</v>
      </c>
      <c r="T48" s="67">
        <v>0</v>
      </c>
      <c r="U48" s="67">
        <f t="shared" si="94"/>
        <v>23435</v>
      </c>
      <c r="V48" s="67">
        <v>144575.96799999999</v>
      </c>
      <c r="W48" s="67">
        <v>0</v>
      </c>
      <c r="X48" s="67">
        <v>0</v>
      </c>
      <c r="Y48" s="67">
        <v>0</v>
      </c>
      <c r="Z48" s="67">
        <v>0</v>
      </c>
      <c r="AA48" s="67">
        <f t="shared" si="95"/>
        <v>144575.96799999999</v>
      </c>
      <c r="AB48" s="67">
        <v>183750</v>
      </c>
      <c r="AC48" s="67">
        <v>0</v>
      </c>
      <c r="AD48" s="67">
        <v>0</v>
      </c>
      <c r="AE48" s="67">
        <v>0</v>
      </c>
      <c r="AF48" s="67">
        <v>0</v>
      </c>
      <c r="AG48" s="67">
        <f t="shared" si="96"/>
        <v>183750</v>
      </c>
      <c r="AH48" s="67">
        <f t="shared" si="97"/>
        <v>353860.96799999999</v>
      </c>
      <c r="AI48" s="67">
        <f t="shared" si="98"/>
        <v>0</v>
      </c>
      <c r="AJ48" s="67">
        <f t="shared" si="99"/>
        <v>0</v>
      </c>
      <c r="AK48" s="67">
        <f t="shared" si="100"/>
        <v>0</v>
      </c>
      <c r="AL48" s="67">
        <f t="shared" si="101"/>
        <v>0</v>
      </c>
      <c r="AM48" s="67">
        <f t="shared" si="102"/>
        <v>353860.96799999999</v>
      </c>
      <c r="AN48" s="67">
        <v>0</v>
      </c>
      <c r="AO48" s="67">
        <v>0</v>
      </c>
      <c r="AP48" s="67">
        <v>0</v>
      </c>
      <c r="AQ48" s="67">
        <v>0</v>
      </c>
      <c r="AR48" s="67">
        <v>0</v>
      </c>
      <c r="AS48" s="67">
        <f t="shared" si="103"/>
        <v>0</v>
      </c>
      <c r="AT48" s="67">
        <f t="shared" si="109"/>
        <v>353860.96799999999</v>
      </c>
      <c r="AU48" s="67">
        <f t="shared" si="110"/>
        <v>0</v>
      </c>
      <c r="AV48" s="67">
        <f t="shared" si="111"/>
        <v>0</v>
      </c>
      <c r="AW48" s="67">
        <f t="shared" si="112"/>
        <v>0</v>
      </c>
      <c r="AX48" s="67">
        <f t="shared" si="113"/>
        <v>0</v>
      </c>
      <c r="AY48" s="67">
        <f t="shared" si="114"/>
        <v>353860.96799999999</v>
      </c>
    </row>
    <row r="49" spans="1:52" ht="127.5">
      <c r="A49" s="3" t="s">
        <v>676</v>
      </c>
      <c r="B49" s="3" t="s">
        <v>107</v>
      </c>
      <c r="C49" s="3" t="s">
        <v>677</v>
      </c>
      <c r="D49" s="3" t="s">
        <v>82</v>
      </c>
      <c r="E49" s="3" t="s">
        <v>827</v>
      </c>
      <c r="F49" s="144">
        <v>4</v>
      </c>
      <c r="G49" s="28" t="s">
        <v>678</v>
      </c>
      <c r="H49" s="28" t="s">
        <v>156</v>
      </c>
      <c r="I49" s="3"/>
      <c r="J49" s="67">
        <v>0</v>
      </c>
      <c r="K49" s="67">
        <v>0</v>
      </c>
      <c r="L49" s="67">
        <v>0</v>
      </c>
      <c r="M49" s="67">
        <v>0</v>
      </c>
      <c r="N49" s="67">
        <v>0</v>
      </c>
      <c r="O49" s="67">
        <f t="shared" si="93"/>
        <v>0</v>
      </c>
      <c r="P49" s="67">
        <v>0</v>
      </c>
      <c r="Q49" s="67">
        <v>0</v>
      </c>
      <c r="R49" s="67">
        <v>0</v>
      </c>
      <c r="S49" s="67">
        <v>0</v>
      </c>
      <c r="T49" s="67">
        <v>0</v>
      </c>
      <c r="U49" s="67">
        <f t="shared" si="94"/>
        <v>0</v>
      </c>
      <c r="V49" s="67">
        <v>50000</v>
      </c>
      <c r="W49" s="67">
        <v>0</v>
      </c>
      <c r="X49" s="67">
        <v>0</v>
      </c>
      <c r="Y49" s="67">
        <v>0</v>
      </c>
      <c r="Z49" s="67">
        <v>0</v>
      </c>
      <c r="AA49" s="67">
        <f t="shared" si="95"/>
        <v>50000</v>
      </c>
      <c r="AB49" s="67">
        <v>98653.792000000001</v>
      </c>
      <c r="AC49" s="67">
        <v>0</v>
      </c>
      <c r="AD49" s="67">
        <v>0</v>
      </c>
      <c r="AE49" s="67">
        <v>0</v>
      </c>
      <c r="AF49" s="67">
        <v>0</v>
      </c>
      <c r="AG49" s="67">
        <f t="shared" si="96"/>
        <v>98653.792000000001</v>
      </c>
      <c r="AH49" s="67">
        <f t="shared" si="97"/>
        <v>148653.79200000002</v>
      </c>
      <c r="AI49" s="67">
        <f t="shared" si="98"/>
        <v>0</v>
      </c>
      <c r="AJ49" s="67">
        <f t="shared" si="99"/>
        <v>0</v>
      </c>
      <c r="AK49" s="67">
        <f t="shared" si="100"/>
        <v>0</v>
      </c>
      <c r="AL49" s="67">
        <f t="shared" si="101"/>
        <v>0</v>
      </c>
      <c r="AM49" s="67">
        <f t="shared" si="102"/>
        <v>148653.79200000002</v>
      </c>
      <c r="AN49" s="67">
        <v>0</v>
      </c>
      <c r="AO49" s="67">
        <v>0</v>
      </c>
      <c r="AP49" s="67">
        <v>0</v>
      </c>
      <c r="AQ49" s="67">
        <v>0</v>
      </c>
      <c r="AR49" s="67">
        <v>0</v>
      </c>
      <c r="AS49" s="67">
        <f t="shared" si="103"/>
        <v>0</v>
      </c>
      <c r="AT49" s="67">
        <f t="shared" si="109"/>
        <v>148653.79200000002</v>
      </c>
      <c r="AU49" s="67">
        <f t="shared" si="110"/>
        <v>0</v>
      </c>
      <c r="AV49" s="67">
        <f t="shared" si="111"/>
        <v>0</v>
      </c>
      <c r="AW49" s="67">
        <f t="shared" si="112"/>
        <v>0</v>
      </c>
      <c r="AX49" s="67">
        <f t="shared" si="113"/>
        <v>0</v>
      </c>
      <c r="AY49" s="67">
        <f t="shared" si="114"/>
        <v>148653.79200000002</v>
      </c>
    </row>
    <row r="50" spans="1:52">
      <c r="A50" s="3" t="s">
        <v>163</v>
      </c>
      <c r="B50" s="55"/>
      <c r="C50" s="55"/>
      <c r="D50" s="55"/>
      <c r="E50" s="55"/>
      <c r="F50" s="145"/>
      <c r="G50" s="145"/>
      <c r="H50" s="145"/>
      <c r="I50" s="24"/>
      <c r="J50" s="139">
        <f>SUM(J51:J54)</f>
        <v>731736.92</v>
      </c>
      <c r="K50" s="139">
        <f t="shared" ref="K50:AS50" si="115">SUM(K51:K54)</f>
        <v>0</v>
      </c>
      <c r="L50" s="139">
        <f t="shared" si="115"/>
        <v>0</v>
      </c>
      <c r="M50" s="139">
        <f t="shared" si="115"/>
        <v>0</v>
      </c>
      <c r="N50" s="139">
        <f t="shared" si="115"/>
        <v>0</v>
      </c>
      <c r="O50" s="139">
        <f t="shared" si="115"/>
        <v>731736.92</v>
      </c>
      <c r="P50" s="139">
        <f t="shared" si="115"/>
        <v>342060</v>
      </c>
      <c r="Q50" s="139">
        <f t="shared" si="115"/>
        <v>0</v>
      </c>
      <c r="R50" s="139">
        <f t="shared" si="115"/>
        <v>0</v>
      </c>
      <c r="S50" s="139">
        <f t="shared" si="115"/>
        <v>0</v>
      </c>
      <c r="T50" s="139">
        <f t="shared" si="115"/>
        <v>0</v>
      </c>
      <c r="U50" s="139">
        <f t="shared" si="115"/>
        <v>342060</v>
      </c>
      <c r="V50" s="139">
        <f t="shared" si="115"/>
        <v>1332798.56</v>
      </c>
      <c r="W50" s="139">
        <f t="shared" si="115"/>
        <v>0</v>
      </c>
      <c r="X50" s="139">
        <f t="shared" si="115"/>
        <v>0</v>
      </c>
      <c r="Y50" s="139">
        <f t="shared" si="115"/>
        <v>0</v>
      </c>
      <c r="Z50" s="139">
        <f t="shared" si="115"/>
        <v>0</v>
      </c>
      <c r="AA50" s="139">
        <f t="shared" si="115"/>
        <v>1332798.56</v>
      </c>
      <c r="AB50" s="139">
        <f t="shared" si="115"/>
        <v>1575120.68</v>
      </c>
      <c r="AC50" s="139">
        <f t="shared" si="115"/>
        <v>0</v>
      </c>
      <c r="AD50" s="139">
        <f t="shared" si="115"/>
        <v>0</v>
      </c>
      <c r="AE50" s="139">
        <f t="shared" si="115"/>
        <v>0</v>
      </c>
      <c r="AF50" s="139">
        <f t="shared" si="115"/>
        <v>0</v>
      </c>
      <c r="AG50" s="139">
        <f t="shared" si="115"/>
        <v>1575120.68</v>
      </c>
      <c r="AH50" s="139">
        <f>SUM(J50,P50,V50,AB50)</f>
        <v>3981716.16</v>
      </c>
      <c r="AI50" s="139">
        <f t="shared" si="115"/>
        <v>0</v>
      </c>
      <c r="AJ50" s="139">
        <f t="shared" si="115"/>
        <v>0</v>
      </c>
      <c r="AK50" s="139">
        <f t="shared" si="115"/>
        <v>0</v>
      </c>
      <c r="AL50" s="139">
        <f t="shared" si="115"/>
        <v>0</v>
      </c>
      <c r="AM50" s="139">
        <f t="shared" si="62"/>
        <v>3981716.16</v>
      </c>
      <c r="AN50" s="139">
        <f t="shared" si="115"/>
        <v>0</v>
      </c>
      <c r="AO50" s="139">
        <f t="shared" si="115"/>
        <v>0</v>
      </c>
      <c r="AP50" s="139">
        <f t="shared" si="115"/>
        <v>0</v>
      </c>
      <c r="AQ50" s="139">
        <f t="shared" si="115"/>
        <v>0</v>
      </c>
      <c r="AR50" s="139">
        <f t="shared" si="115"/>
        <v>0</v>
      </c>
      <c r="AS50" s="139">
        <f t="shared" si="115"/>
        <v>0</v>
      </c>
      <c r="AT50" s="139">
        <f t="shared" si="6"/>
        <v>3981716.16</v>
      </c>
      <c r="AU50" s="139">
        <f t="shared" si="35"/>
        <v>0</v>
      </c>
      <c r="AV50" s="139">
        <f t="shared" si="36"/>
        <v>0</v>
      </c>
      <c r="AW50" s="139">
        <f t="shared" si="37"/>
        <v>0</v>
      </c>
      <c r="AX50" s="139">
        <f t="shared" si="38"/>
        <v>0</v>
      </c>
      <c r="AY50" s="139">
        <f>AS50+AM50</f>
        <v>3981716.16</v>
      </c>
    </row>
    <row r="51" spans="1:52" ht="204">
      <c r="A51" s="3" t="s">
        <v>240</v>
      </c>
      <c r="B51" s="3" t="s">
        <v>197</v>
      </c>
      <c r="C51" s="3" t="s">
        <v>198</v>
      </c>
      <c r="D51" s="3" t="s">
        <v>71</v>
      </c>
      <c r="E51" s="3"/>
      <c r="F51" s="144">
        <v>4</v>
      </c>
      <c r="G51" s="28" t="s">
        <v>146</v>
      </c>
      <c r="H51" s="28" t="s">
        <v>919</v>
      </c>
      <c r="I51" s="3"/>
      <c r="J51" s="67">
        <v>49115</v>
      </c>
      <c r="K51" s="67">
        <v>0</v>
      </c>
      <c r="L51" s="67">
        <v>0</v>
      </c>
      <c r="M51" s="67">
        <v>0</v>
      </c>
      <c r="N51" s="67">
        <v>0</v>
      </c>
      <c r="O51" s="67">
        <f>SUM(J51:N51)</f>
        <v>49115</v>
      </c>
      <c r="P51" s="67">
        <v>182060</v>
      </c>
      <c r="Q51" s="67">
        <v>0</v>
      </c>
      <c r="R51" s="67">
        <v>0</v>
      </c>
      <c r="S51" s="67">
        <v>0</v>
      </c>
      <c r="T51" s="67">
        <v>0</v>
      </c>
      <c r="U51" s="67">
        <f>SUM(P51:T51)</f>
        <v>182060</v>
      </c>
      <c r="V51" s="67">
        <v>83715</v>
      </c>
      <c r="W51" s="67">
        <v>0</v>
      </c>
      <c r="X51" s="67">
        <v>0</v>
      </c>
      <c r="Y51" s="67">
        <v>0</v>
      </c>
      <c r="Z51" s="67">
        <v>0</v>
      </c>
      <c r="AA51" s="67">
        <f>SUM(V51:Z51)</f>
        <v>83715</v>
      </c>
      <c r="AB51" s="67">
        <v>83715</v>
      </c>
      <c r="AC51" s="67">
        <v>0</v>
      </c>
      <c r="AD51" s="67">
        <v>0</v>
      </c>
      <c r="AE51" s="67">
        <v>0</v>
      </c>
      <c r="AF51" s="67">
        <v>0</v>
      </c>
      <c r="AG51" s="67">
        <f>SUM(AB51:AF51)</f>
        <v>83715</v>
      </c>
      <c r="AH51" s="67">
        <f>SUM(J51,P51,V51,AB51)</f>
        <v>398605</v>
      </c>
      <c r="AI51" s="67">
        <f t="shared" ref="AI51:AL51" si="116">SUM(K51,Q51,W51,AC51)</f>
        <v>0</v>
      </c>
      <c r="AJ51" s="67">
        <f t="shared" si="116"/>
        <v>0</v>
      </c>
      <c r="AK51" s="67">
        <f t="shared" si="116"/>
        <v>0</v>
      </c>
      <c r="AL51" s="67">
        <f t="shared" si="116"/>
        <v>0</v>
      </c>
      <c r="AM51" s="67">
        <f>SUM(AH51:AL51)</f>
        <v>398605</v>
      </c>
      <c r="AN51" s="67">
        <v>0</v>
      </c>
      <c r="AO51" s="67">
        <v>0</v>
      </c>
      <c r="AP51" s="67">
        <v>0</v>
      </c>
      <c r="AQ51" s="67">
        <v>0</v>
      </c>
      <c r="AR51" s="67">
        <v>0</v>
      </c>
      <c r="AS51" s="67">
        <f>SUM(AN51:AR51)</f>
        <v>0</v>
      </c>
      <c r="AT51" s="67">
        <f t="shared" si="6"/>
        <v>398605</v>
      </c>
      <c r="AU51" s="67">
        <f t="shared" si="35"/>
        <v>0</v>
      </c>
      <c r="AV51" s="67">
        <f t="shared" ref="AV51" si="117">AJ51+AP51</f>
        <v>0</v>
      </c>
      <c r="AW51" s="67">
        <f t="shared" ref="AW51" si="118">AK51+AQ51</f>
        <v>0</v>
      </c>
      <c r="AX51" s="67">
        <f t="shared" ref="AX51" si="119">AL51+AR51</f>
        <v>0</v>
      </c>
      <c r="AY51" s="67">
        <f>SUM(AT51:AX51)</f>
        <v>398605</v>
      </c>
    </row>
    <row r="52" spans="1:52" ht="89.25">
      <c r="A52" s="3" t="s">
        <v>241</v>
      </c>
      <c r="B52" s="3" t="s">
        <v>200</v>
      </c>
      <c r="C52" s="3" t="s">
        <v>215</v>
      </c>
      <c r="D52" s="3" t="s">
        <v>71</v>
      </c>
      <c r="E52" s="3"/>
      <c r="F52" s="144">
        <v>4</v>
      </c>
      <c r="G52" s="28" t="s">
        <v>146</v>
      </c>
      <c r="H52" s="28" t="s">
        <v>113</v>
      </c>
      <c r="I52" s="3"/>
      <c r="J52" s="67">
        <v>682621.92</v>
      </c>
      <c r="K52" s="67">
        <v>0</v>
      </c>
      <c r="L52" s="67">
        <v>0</v>
      </c>
      <c r="M52" s="67">
        <v>0</v>
      </c>
      <c r="N52" s="67">
        <v>0</v>
      </c>
      <c r="O52" s="67">
        <f t="shared" ref="O52:O54" si="120">SUM(J52:N52)</f>
        <v>682621.92</v>
      </c>
      <c r="P52" s="67">
        <v>0</v>
      </c>
      <c r="Q52" s="67">
        <v>0</v>
      </c>
      <c r="R52" s="67">
        <v>0</v>
      </c>
      <c r="S52" s="67">
        <v>0</v>
      </c>
      <c r="T52" s="67">
        <v>0</v>
      </c>
      <c r="U52" s="67">
        <f t="shared" ref="U52:U54" si="121">SUM(P52:T52)</f>
        <v>0</v>
      </c>
      <c r="V52" s="67">
        <v>982975.56</v>
      </c>
      <c r="W52" s="67">
        <v>0</v>
      </c>
      <c r="X52" s="67">
        <v>0</v>
      </c>
      <c r="Y52" s="67">
        <v>0</v>
      </c>
      <c r="Z52" s="67">
        <v>0</v>
      </c>
      <c r="AA52" s="67">
        <f t="shared" ref="AA52:AA54" si="122">SUM(V52:Z52)</f>
        <v>982975.56</v>
      </c>
      <c r="AB52" s="67">
        <v>1179570.68</v>
      </c>
      <c r="AC52" s="67">
        <v>0</v>
      </c>
      <c r="AD52" s="67">
        <v>0</v>
      </c>
      <c r="AE52" s="67">
        <v>0</v>
      </c>
      <c r="AF52" s="67">
        <v>0</v>
      </c>
      <c r="AG52" s="67">
        <f t="shared" ref="AG52:AG54" si="123">SUM(AB52:AF52)</f>
        <v>1179570.68</v>
      </c>
      <c r="AH52" s="67">
        <f t="shared" ref="AH52:AH53" si="124">SUM(J52,P52,V52,AB52)</f>
        <v>2845168.16</v>
      </c>
      <c r="AI52" s="67">
        <f t="shared" ref="AI52:AI54" si="125">SUM(K52,Q52,W52,AC52)</f>
        <v>0</v>
      </c>
      <c r="AJ52" s="67">
        <f t="shared" ref="AJ52:AJ54" si="126">SUM(L52,R52,X52,AD52)</f>
        <v>0</v>
      </c>
      <c r="AK52" s="67">
        <f t="shared" ref="AK52:AK54" si="127">SUM(M52,S52,Y52,AE52)</f>
        <v>0</v>
      </c>
      <c r="AL52" s="67">
        <f t="shared" ref="AL52:AL54" si="128">SUM(N52,T52,Z52,AF52)</f>
        <v>0</v>
      </c>
      <c r="AM52" s="67">
        <f t="shared" ref="AM52:AM53" si="129">SUM(AH52:AL52)</f>
        <v>2845168.16</v>
      </c>
      <c r="AN52" s="67">
        <v>0</v>
      </c>
      <c r="AO52" s="67">
        <v>0</v>
      </c>
      <c r="AP52" s="67">
        <v>0</v>
      </c>
      <c r="AQ52" s="67">
        <v>0</v>
      </c>
      <c r="AR52" s="67">
        <v>0</v>
      </c>
      <c r="AS52" s="67">
        <f t="shared" ref="AS52:AS54" si="130">SUM(AN52:AR52)</f>
        <v>0</v>
      </c>
      <c r="AT52" s="67">
        <f t="shared" ref="AT52:AT53" si="131">AH52+AN52</f>
        <v>2845168.16</v>
      </c>
      <c r="AU52" s="67">
        <f t="shared" ref="AU52:AU53" si="132">AI52+AO52</f>
        <v>0</v>
      </c>
      <c r="AV52" s="67">
        <f t="shared" ref="AV52:AV53" si="133">AJ52+AP52</f>
        <v>0</v>
      </c>
      <c r="AW52" s="67">
        <f t="shared" ref="AW52:AW53" si="134">AK52+AQ52</f>
        <v>0</v>
      </c>
      <c r="AX52" s="67">
        <f t="shared" ref="AX52:AX53" si="135">AL52+AR52</f>
        <v>0</v>
      </c>
      <c r="AY52" s="67">
        <f>SUM(AT52:AX52)</f>
        <v>2845168.16</v>
      </c>
    </row>
    <row r="53" spans="1:52" ht="191.25">
      <c r="A53" s="3" t="s">
        <v>207</v>
      </c>
      <c r="B53" s="3" t="s">
        <v>208</v>
      </c>
      <c r="C53" s="3" t="s">
        <v>209</v>
      </c>
      <c r="D53" s="3" t="s">
        <v>71</v>
      </c>
      <c r="E53" s="3"/>
      <c r="F53" s="144">
        <v>4</v>
      </c>
      <c r="G53" s="28" t="s">
        <v>146</v>
      </c>
      <c r="H53" s="28" t="s">
        <v>919</v>
      </c>
      <c r="I53" s="3"/>
      <c r="J53" s="67">
        <v>0</v>
      </c>
      <c r="K53" s="67">
        <v>0</v>
      </c>
      <c r="L53" s="67">
        <v>0</v>
      </c>
      <c r="M53" s="67">
        <v>0</v>
      </c>
      <c r="N53" s="67">
        <v>0</v>
      </c>
      <c r="O53" s="67">
        <f t="shared" si="120"/>
        <v>0</v>
      </c>
      <c r="P53" s="67">
        <v>160000</v>
      </c>
      <c r="Q53" s="67">
        <v>0</v>
      </c>
      <c r="R53" s="67">
        <v>0</v>
      </c>
      <c r="S53" s="67">
        <v>0</v>
      </c>
      <c r="T53" s="67">
        <v>0</v>
      </c>
      <c r="U53" s="67">
        <f t="shared" si="121"/>
        <v>160000</v>
      </c>
      <c r="V53" s="67">
        <v>200000</v>
      </c>
      <c r="W53" s="67">
        <v>0</v>
      </c>
      <c r="X53" s="67">
        <v>0</v>
      </c>
      <c r="Y53" s="67">
        <v>0</v>
      </c>
      <c r="Z53" s="67">
        <v>0</v>
      </c>
      <c r="AA53" s="67">
        <f t="shared" si="122"/>
        <v>200000</v>
      </c>
      <c r="AB53" s="67">
        <v>268800</v>
      </c>
      <c r="AC53" s="67">
        <v>0</v>
      </c>
      <c r="AD53" s="67">
        <v>0</v>
      </c>
      <c r="AE53" s="67">
        <v>0</v>
      </c>
      <c r="AF53" s="67">
        <v>0</v>
      </c>
      <c r="AG53" s="67">
        <f t="shared" si="123"/>
        <v>268800</v>
      </c>
      <c r="AH53" s="67">
        <f t="shared" si="124"/>
        <v>628800</v>
      </c>
      <c r="AI53" s="67">
        <f t="shared" si="125"/>
        <v>0</v>
      </c>
      <c r="AJ53" s="67">
        <f t="shared" si="126"/>
        <v>0</v>
      </c>
      <c r="AK53" s="67">
        <f t="shared" si="127"/>
        <v>0</v>
      </c>
      <c r="AL53" s="67">
        <f t="shared" si="128"/>
        <v>0</v>
      </c>
      <c r="AM53" s="67">
        <f t="shared" si="129"/>
        <v>628800</v>
      </c>
      <c r="AN53" s="67">
        <v>0</v>
      </c>
      <c r="AO53" s="67">
        <v>0</v>
      </c>
      <c r="AP53" s="67">
        <v>0</v>
      </c>
      <c r="AQ53" s="67">
        <v>0</v>
      </c>
      <c r="AR53" s="67">
        <v>0</v>
      </c>
      <c r="AS53" s="67">
        <f t="shared" si="130"/>
        <v>0</v>
      </c>
      <c r="AT53" s="67">
        <f t="shared" si="131"/>
        <v>628800</v>
      </c>
      <c r="AU53" s="67">
        <f t="shared" si="132"/>
        <v>0</v>
      </c>
      <c r="AV53" s="67">
        <f t="shared" si="133"/>
        <v>0</v>
      </c>
      <c r="AW53" s="67">
        <f t="shared" si="134"/>
        <v>0</v>
      </c>
      <c r="AX53" s="67">
        <f t="shared" si="135"/>
        <v>0</v>
      </c>
      <c r="AY53" s="67">
        <f>SUM(AT53:AX53)</f>
        <v>628800</v>
      </c>
    </row>
    <row r="54" spans="1:52" ht="127.5">
      <c r="A54" s="3" t="s">
        <v>679</v>
      </c>
      <c r="B54" s="3" t="s">
        <v>394</v>
      </c>
      <c r="C54" s="3" t="s">
        <v>680</v>
      </c>
      <c r="D54" s="3" t="s">
        <v>71</v>
      </c>
      <c r="E54" s="3"/>
      <c r="F54" s="144">
        <v>4</v>
      </c>
      <c r="G54" s="28">
        <v>7</v>
      </c>
      <c r="H54" s="28" t="s">
        <v>199</v>
      </c>
      <c r="I54" s="3"/>
      <c r="J54" s="67">
        <v>0</v>
      </c>
      <c r="K54" s="67">
        <v>0</v>
      </c>
      <c r="L54" s="67">
        <v>0</v>
      </c>
      <c r="M54" s="67">
        <v>0</v>
      </c>
      <c r="N54" s="67">
        <v>0</v>
      </c>
      <c r="O54" s="67">
        <f t="shared" si="120"/>
        <v>0</v>
      </c>
      <c r="P54" s="67">
        <v>0</v>
      </c>
      <c r="Q54" s="67">
        <v>0</v>
      </c>
      <c r="R54" s="67">
        <v>0</v>
      </c>
      <c r="S54" s="67">
        <v>0</v>
      </c>
      <c r="T54" s="67">
        <v>0</v>
      </c>
      <c r="U54" s="67">
        <f t="shared" si="121"/>
        <v>0</v>
      </c>
      <c r="V54" s="67">
        <v>66108</v>
      </c>
      <c r="W54" s="67">
        <v>0</v>
      </c>
      <c r="X54" s="67">
        <v>0</v>
      </c>
      <c r="Y54" s="67">
        <v>0</v>
      </c>
      <c r="Z54" s="67">
        <v>0</v>
      </c>
      <c r="AA54" s="67">
        <f t="shared" si="122"/>
        <v>66108</v>
      </c>
      <c r="AB54" s="67">
        <v>43035</v>
      </c>
      <c r="AC54" s="67">
        <v>0</v>
      </c>
      <c r="AD54" s="67">
        <v>0</v>
      </c>
      <c r="AE54" s="67">
        <v>0</v>
      </c>
      <c r="AF54" s="67">
        <v>0</v>
      </c>
      <c r="AG54" s="67">
        <f t="shared" si="123"/>
        <v>43035</v>
      </c>
      <c r="AH54" s="67">
        <f>SUM(J54,P54,V54,AB54)</f>
        <v>109143</v>
      </c>
      <c r="AI54" s="67">
        <f t="shared" si="125"/>
        <v>0</v>
      </c>
      <c r="AJ54" s="67">
        <f t="shared" si="126"/>
        <v>0</v>
      </c>
      <c r="AK54" s="67">
        <f t="shared" si="127"/>
        <v>0</v>
      </c>
      <c r="AL54" s="67">
        <f t="shared" si="128"/>
        <v>0</v>
      </c>
      <c r="AM54" s="67">
        <f>SUM(AH54:AL54)</f>
        <v>109143</v>
      </c>
      <c r="AN54" s="67"/>
      <c r="AO54" s="67"/>
      <c r="AP54" s="67"/>
      <c r="AQ54" s="67"/>
      <c r="AR54" s="67"/>
      <c r="AS54" s="67">
        <f t="shared" si="130"/>
        <v>0</v>
      </c>
      <c r="AT54" s="67">
        <f t="shared" ref="AT54" si="136">AH54+AN54</f>
        <v>109143</v>
      </c>
      <c r="AU54" s="67">
        <f t="shared" ref="AU54" si="137">AI54+AO54</f>
        <v>0</v>
      </c>
      <c r="AV54" s="67">
        <f t="shared" ref="AV54" si="138">AJ54+AP54</f>
        <v>0</v>
      </c>
      <c r="AW54" s="67">
        <f t="shared" ref="AW54" si="139">AK54+AQ54</f>
        <v>0</v>
      </c>
      <c r="AX54" s="67">
        <f t="shared" ref="AX54" si="140">AL54+AR54</f>
        <v>0</v>
      </c>
      <c r="AY54" s="67">
        <f>SUM(AT54:AX54)</f>
        <v>109143</v>
      </c>
      <c r="AZ54" s="13"/>
    </row>
    <row r="55" spans="1:52">
      <c r="A55" s="3" t="s">
        <v>952</v>
      </c>
      <c r="B55" s="4"/>
      <c r="C55" s="4"/>
      <c r="D55" s="4"/>
      <c r="E55" s="4"/>
      <c r="F55" s="144"/>
      <c r="G55" s="144"/>
      <c r="H55" s="144"/>
      <c r="I55" s="3"/>
      <c r="J55" s="67">
        <f>SUM(J56:J84)</f>
        <v>0</v>
      </c>
      <c r="K55" s="67">
        <f t="shared" ref="K55:AS55" si="141">SUM(K56:K84)</f>
        <v>0</v>
      </c>
      <c r="L55" s="67">
        <f t="shared" si="141"/>
        <v>0</v>
      </c>
      <c r="M55" s="67">
        <f t="shared" si="141"/>
        <v>0</v>
      </c>
      <c r="N55" s="67">
        <f t="shared" si="141"/>
        <v>0</v>
      </c>
      <c r="O55" s="67">
        <f t="shared" si="141"/>
        <v>0</v>
      </c>
      <c r="P55" s="67">
        <f t="shared" si="141"/>
        <v>0</v>
      </c>
      <c r="Q55" s="67">
        <f t="shared" si="141"/>
        <v>0</v>
      </c>
      <c r="R55" s="67">
        <f t="shared" si="141"/>
        <v>0</v>
      </c>
      <c r="S55" s="67">
        <f t="shared" si="141"/>
        <v>0</v>
      </c>
      <c r="T55" s="67">
        <f t="shared" si="141"/>
        <v>0</v>
      </c>
      <c r="U55" s="67">
        <f t="shared" si="141"/>
        <v>0</v>
      </c>
      <c r="V55" s="67">
        <f t="shared" si="141"/>
        <v>0</v>
      </c>
      <c r="W55" s="67">
        <f t="shared" si="141"/>
        <v>0</v>
      </c>
      <c r="X55" s="67">
        <f t="shared" si="141"/>
        <v>0</v>
      </c>
      <c r="Y55" s="67">
        <f t="shared" si="141"/>
        <v>0</v>
      </c>
      <c r="Z55" s="67">
        <f t="shared" si="141"/>
        <v>0</v>
      </c>
      <c r="AA55" s="67">
        <f t="shared" si="141"/>
        <v>0</v>
      </c>
      <c r="AB55" s="67">
        <f t="shared" si="141"/>
        <v>0</v>
      </c>
      <c r="AC55" s="67">
        <f t="shared" si="141"/>
        <v>0</v>
      </c>
      <c r="AD55" s="67">
        <f t="shared" si="141"/>
        <v>0</v>
      </c>
      <c r="AE55" s="67">
        <f t="shared" si="141"/>
        <v>0</v>
      </c>
      <c r="AF55" s="67">
        <f t="shared" si="141"/>
        <v>0</v>
      </c>
      <c r="AG55" s="67">
        <f t="shared" si="141"/>
        <v>0</v>
      </c>
      <c r="AH55" s="67">
        <f>SUM(J55,P55,V55,AB55)</f>
        <v>0</v>
      </c>
      <c r="AI55" s="67">
        <f t="shared" ref="AI55:AL55" si="142">SUM(K55,Q55,W55,AC55)</f>
        <v>0</v>
      </c>
      <c r="AJ55" s="67">
        <f t="shared" si="142"/>
        <v>0</v>
      </c>
      <c r="AK55" s="67">
        <f t="shared" si="142"/>
        <v>0</v>
      </c>
      <c r="AL55" s="67">
        <f t="shared" si="142"/>
        <v>0</v>
      </c>
      <c r="AM55" s="67">
        <f>SUM(O55,U55,AA55,AG55)</f>
        <v>0</v>
      </c>
      <c r="AN55" s="67">
        <f t="shared" si="141"/>
        <v>0</v>
      </c>
      <c r="AO55" s="67">
        <f t="shared" si="141"/>
        <v>0</v>
      </c>
      <c r="AP55" s="67">
        <f t="shared" si="141"/>
        <v>0</v>
      </c>
      <c r="AQ55" s="67">
        <f t="shared" si="141"/>
        <v>0</v>
      </c>
      <c r="AR55" s="67">
        <f t="shared" si="141"/>
        <v>0</v>
      </c>
      <c r="AS55" s="67">
        <f t="shared" si="141"/>
        <v>0</v>
      </c>
      <c r="AT55" s="67">
        <f>AH55+AN55</f>
        <v>0</v>
      </c>
      <c r="AU55" s="67">
        <f>AI55+AO55</f>
        <v>0</v>
      </c>
      <c r="AV55" s="67">
        <f t="shared" si="36"/>
        <v>0</v>
      </c>
      <c r="AW55" s="67">
        <f t="shared" si="37"/>
        <v>0</v>
      </c>
      <c r="AX55" s="67">
        <f t="shared" si="38"/>
        <v>0</v>
      </c>
      <c r="AY55" s="67">
        <f>AS55+AM55</f>
        <v>0</v>
      </c>
    </row>
    <row r="56" spans="1:52" ht="63.75">
      <c r="A56" s="3" t="s">
        <v>201</v>
      </c>
      <c r="B56" s="3" t="s">
        <v>110</v>
      </c>
      <c r="C56" s="3" t="s">
        <v>202</v>
      </c>
      <c r="D56" s="3" t="s">
        <v>111</v>
      </c>
      <c r="E56" s="3" t="s">
        <v>191</v>
      </c>
      <c r="F56" s="144">
        <v>4</v>
      </c>
      <c r="G56" s="28" t="s">
        <v>146</v>
      </c>
      <c r="H56" s="28" t="s">
        <v>113</v>
      </c>
      <c r="I56" s="3"/>
      <c r="J56" s="67">
        <v>0</v>
      </c>
      <c r="K56" s="67">
        <v>0</v>
      </c>
      <c r="L56" s="67">
        <v>0</v>
      </c>
      <c r="M56" s="67">
        <v>0</v>
      </c>
      <c r="N56" s="67">
        <v>0</v>
      </c>
      <c r="O56" s="67">
        <f>SUM(J56:N56)</f>
        <v>0</v>
      </c>
      <c r="P56" s="67"/>
      <c r="Q56" s="67"/>
      <c r="R56" s="67"/>
      <c r="S56" s="67"/>
      <c r="T56" s="67"/>
      <c r="U56" s="67">
        <f>SUM(P56:T56)</f>
        <v>0</v>
      </c>
      <c r="V56" s="67"/>
      <c r="W56" s="67"/>
      <c r="X56" s="67"/>
      <c r="Y56" s="67"/>
      <c r="Z56" s="67"/>
      <c r="AA56" s="67">
        <f>SUM(V56:Z56)</f>
        <v>0</v>
      </c>
      <c r="AB56" s="67"/>
      <c r="AC56" s="67"/>
      <c r="AD56" s="67"/>
      <c r="AE56" s="67"/>
      <c r="AF56" s="67"/>
      <c r="AG56" s="67">
        <f>SUM(AB56:AF56)</f>
        <v>0</v>
      </c>
      <c r="AH56" s="67"/>
      <c r="AI56" s="67"/>
      <c r="AJ56" s="67"/>
      <c r="AK56" s="67"/>
      <c r="AL56" s="67"/>
      <c r="AM56" s="67">
        <f>SUM(AH56:AL56)</f>
        <v>0</v>
      </c>
      <c r="AN56" s="67"/>
      <c r="AO56" s="67"/>
      <c r="AP56" s="67"/>
      <c r="AQ56" s="67"/>
      <c r="AR56" s="67"/>
      <c r="AS56" s="67">
        <f>SUM(AN56:AR56)</f>
        <v>0</v>
      </c>
      <c r="AT56" s="67"/>
      <c r="AU56" s="67"/>
      <c r="AV56" s="67"/>
      <c r="AW56" s="67"/>
      <c r="AX56" s="67"/>
      <c r="AY56" s="67">
        <f>SUM(AT56:AX56)</f>
        <v>0</v>
      </c>
    </row>
    <row r="57" spans="1:52" ht="63.75">
      <c r="A57" s="3" t="s">
        <v>279</v>
      </c>
      <c r="B57" s="3" t="s">
        <v>242</v>
      </c>
      <c r="C57" s="3" t="s">
        <v>243</v>
      </c>
      <c r="D57" s="3" t="s">
        <v>111</v>
      </c>
      <c r="E57" s="3" t="s">
        <v>270</v>
      </c>
      <c r="F57" s="144">
        <v>4</v>
      </c>
      <c r="G57" s="28" t="s">
        <v>146</v>
      </c>
      <c r="H57" s="28" t="s">
        <v>244</v>
      </c>
      <c r="I57" s="3"/>
      <c r="J57" s="67">
        <v>0</v>
      </c>
      <c r="K57" s="67">
        <v>0</v>
      </c>
      <c r="L57" s="67">
        <v>0</v>
      </c>
      <c r="M57" s="67">
        <v>0</v>
      </c>
      <c r="N57" s="67">
        <v>0</v>
      </c>
      <c r="O57" s="67">
        <f t="shared" ref="O57:O84" si="143">SUM(J57:N57)</f>
        <v>0</v>
      </c>
      <c r="P57" s="67"/>
      <c r="Q57" s="67"/>
      <c r="R57" s="67"/>
      <c r="S57" s="67"/>
      <c r="T57" s="67"/>
      <c r="U57" s="67">
        <f t="shared" ref="U57:U84" si="144">SUM(P57:T57)</f>
        <v>0</v>
      </c>
      <c r="V57" s="67"/>
      <c r="W57" s="67"/>
      <c r="X57" s="67"/>
      <c r="Y57" s="67"/>
      <c r="Z57" s="67"/>
      <c r="AA57" s="67">
        <f t="shared" ref="AA57:AA84" si="145">SUM(V57:Z57)</f>
        <v>0</v>
      </c>
      <c r="AB57" s="67"/>
      <c r="AC57" s="67"/>
      <c r="AD57" s="67"/>
      <c r="AE57" s="67"/>
      <c r="AF57" s="67"/>
      <c r="AG57" s="67">
        <f t="shared" ref="AG57:AG84" si="146">SUM(AB57:AF57)</f>
        <v>0</v>
      </c>
      <c r="AH57" s="67"/>
      <c r="AI57" s="67"/>
      <c r="AJ57" s="67"/>
      <c r="AK57" s="67"/>
      <c r="AL57" s="67"/>
      <c r="AM57" s="67">
        <f t="shared" ref="AM57:AM84" si="147">SUM(AH57:AL57)</f>
        <v>0</v>
      </c>
      <c r="AN57" s="67"/>
      <c r="AO57" s="67"/>
      <c r="AP57" s="67"/>
      <c r="AQ57" s="67"/>
      <c r="AR57" s="67"/>
      <c r="AS57" s="67">
        <f t="shared" ref="AS57:AS84" si="148">SUM(AN57:AR57)</f>
        <v>0</v>
      </c>
      <c r="AT57" s="67"/>
      <c r="AU57" s="67"/>
      <c r="AV57" s="67"/>
      <c r="AW57" s="67"/>
      <c r="AX57" s="67"/>
      <c r="AY57" s="67">
        <f t="shared" ref="AY57:AY84" si="149">SUM(AT57:AX57)</f>
        <v>0</v>
      </c>
    </row>
    <row r="58" spans="1:52" ht="63.75">
      <c r="A58" s="3" t="s">
        <v>280</v>
      </c>
      <c r="B58" s="3" t="s">
        <v>242</v>
      </c>
      <c r="C58" s="3" t="s">
        <v>245</v>
      </c>
      <c r="D58" s="3" t="s">
        <v>111</v>
      </c>
      <c r="E58" s="3" t="s">
        <v>271</v>
      </c>
      <c r="F58" s="144">
        <v>4</v>
      </c>
      <c r="G58" s="28" t="s">
        <v>146</v>
      </c>
      <c r="H58" s="28" t="s">
        <v>244</v>
      </c>
      <c r="I58" s="3"/>
      <c r="J58" s="67">
        <v>0</v>
      </c>
      <c r="K58" s="67">
        <v>0</v>
      </c>
      <c r="L58" s="67">
        <v>0</v>
      </c>
      <c r="M58" s="67">
        <v>0</v>
      </c>
      <c r="N58" s="67">
        <v>0</v>
      </c>
      <c r="O58" s="67">
        <f t="shared" si="143"/>
        <v>0</v>
      </c>
      <c r="P58" s="67"/>
      <c r="Q58" s="67"/>
      <c r="R58" s="67"/>
      <c r="S58" s="67"/>
      <c r="T58" s="67"/>
      <c r="U58" s="67">
        <f t="shared" si="144"/>
        <v>0</v>
      </c>
      <c r="V58" s="67"/>
      <c r="W58" s="67"/>
      <c r="X58" s="67"/>
      <c r="Y58" s="67"/>
      <c r="Z58" s="67"/>
      <c r="AA58" s="67">
        <f t="shared" si="145"/>
        <v>0</v>
      </c>
      <c r="AB58" s="67"/>
      <c r="AC58" s="67"/>
      <c r="AD58" s="67"/>
      <c r="AE58" s="67"/>
      <c r="AF58" s="67"/>
      <c r="AG58" s="67">
        <f t="shared" si="146"/>
        <v>0</v>
      </c>
      <c r="AH58" s="67"/>
      <c r="AI58" s="67"/>
      <c r="AJ58" s="67"/>
      <c r="AK58" s="67"/>
      <c r="AL58" s="67"/>
      <c r="AM58" s="67">
        <f t="shared" si="147"/>
        <v>0</v>
      </c>
      <c r="AN58" s="67"/>
      <c r="AO58" s="67"/>
      <c r="AP58" s="67"/>
      <c r="AQ58" s="67"/>
      <c r="AR58" s="67"/>
      <c r="AS58" s="67">
        <f t="shared" si="148"/>
        <v>0</v>
      </c>
      <c r="AT58" s="67"/>
      <c r="AU58" s="67"/>
      <c r="AV58" s="67"/>
      <c r="AW58" s="67"/>
      <c r="AX58" s="67"/>
      <c r="AY58" s="67">
        <f t="shared" si="149"/>
        <v>0</v>
      </c>
    </row>
    <row r="59" spans="1:52" ht="204">
      <c r="A59" s="3" t="s">
        <v>281</v>
      </c>
      <c r="B59" s="3" t="s">
        <v>197</v>
      </c>
      <c r="C59" s="3" t="s">
        <v>198</v>
      </c>
      <c r="D59" s="3" t="s">
        <v>71</v>
      </c>
      <c r="E59" s="3"/>
      <c r="F59" s="144">
        <v>4</v>
      </c>
      <c r="G59" s="28" t="s">
        <v>146</v>
      </c>
      <c r="H59" s="28" t="s">
        <v>919</v>
      </c>
      <c r="I59" s="3"/>
      <c r="J59" s="67">
        <v>0</v>
      </c>
      <c r="K59" s="67">
        <v>0</v>
      </c>
      <c r="L59" s="67">
        <v>0</v>
      </c>
      <c r="M59" s="67">
        <v>0</v>
      </c>
      <c r="N59" s="67">
        <v>0</v>
      </c>
      <c r="O59" s="67">
        <f t="shared" si="143"/>
        <v>0</v>
      </c>
      <c r="P59" s="67"/>
      <c r="Q59" s="67"/>
      <c r="R59" s="67"/>
      <c r="S59" s="67"/>
      <c r="T59" s="67"/>
      <c r="U59" s="67">
        <f t="shared" si="144"/>
        <v>0</v>
      </c>
      <c r="V59" s="67"/>
      <c r="W59" s="67"/>
      <c r="X59" s="67"/>
      <c r="Y59" s="67"/>
      <c r="Z59" s="67"/>
      <c r="AA59" s="67">
        <f t="shared" si="145"/>
        <v>0</v>
      </c>
      <c r="AB59" s="67"/>
      <c r="AC59" s="67"/>
      <c r="AD59" s="67"/>
      <c r="AE59" s="67"/>
      <c r="AF59" s="67"/>
      <c r="AG59" s="67">
        <f t="shared" si="146"/>
        <v>0</v>
      </c>
      <c r="AH59" s="67"/>
      <c r="AI59" s="67"/>
      <c r="AJ59" s="67"/>
      <c r="AK59" s="67"/>
      <c r="AL59" s="67"/>
      <c r="AM59" s="67">
        <f t="shared" si="147"/>
        <v>0</v>
      </c>
      <c r="AN59" s="67"/>
      <c r="AO59" s="67"/>
      <c r="AP59" s="67"/>
      <c r="AQ59" s="67"/>
      <c r="AR59" s="67"/>
      <c r="AS59" s="67">
        <f t="shared" si="148"/>
        <v>0</v>
      </c>
      <c r="AT59" s="67"/>
      <c r="AU59" s="67"/>
      <c r="AV59" s="67"/>
      <c r="AW59" s="67"/>
      <c r="AX59" s="67"/>
      <c r="AY59" s="67">
        <f t="shared" si="149"/>
        <v>0</v>
      </c>
    </row>
    <row r="60" spans="1:52" ht="63.75">
      <c r="A60" s="3" t="s">
        <v>282</v>
      </c>
      <c r="B60" s="3" t="s">
        <v>242</v>
      </c>
      <c r="C60" s="3" t="s">
        <v>246</v>
      </c>
      <c r="D60" s="3" t="s">
        <v>71</v>
      </c>
      <c r="E60" s="3" t="s">
        <v>272</v>
      </c>
      <c r="F60" s="144">
        <v>4</v>
      </c>
      <c r="G60" s="28" t="s">
        <v>146</v>
      </c>
      <c r="H60" s="28" t="s">
        <v>244</v>
      </c>
      <c r="I60" s="3"/>
      <c r="J60" s="67">
        <v>0</v>
      </c>
      <c r="K60" s="67">
        <v>0</v>
      </c>
      <c r="L60" s="67">
        <v>0</v>
      </c>
      <c r="M60" s="67">
        <v>0</v>
      </c>
      <c r="N60" s="67">
        <v>0</v>
      </c>
      <c r="O60" s="67">
        <f t="shared" si="143"/>
        <v>0</v>
      </c>
      <c r="P60" s="67"/>
      <c r="Q60" s="67"/>
      <c r="R60" s="67"/>
      <c r="S60" s="67"/>
      <c r="T60" s="67"/>
      <c r="U60" s="67">
        <f t="shared" si="144"/>
        <v>0</v>
      </c>
      <c r="V60" s="67"/>
      <c r="W60" s="67"/>
      <c r="X60" s="67"/>
      <c r="Y60" s="67"/>
      <c r="Z60" s="67"/>
      <c r="AA60" s="67">
        <f t="shared" si="145"/>
        <v>0</v>
      </c>
      <c r="AB60" s="67"/>
      <c r="AC60" s="67"/>
      <c r="AD60" s="67"/>
      <c r="AE60" s="67"/>
      <c r="AF60" s="67"/>
      <c r="AG60" s="67">
        <f t="shared" si="146"/>
        <v>0</v>
      </c>
      <c r="AH60" s="67"/>
      <c r="AI60" s="67"/>
      <c r="AJ60" s="67"/>
      <c r="AK60" s="67"/>
      <c r="AL60" s="67"/>
      <c r="AM60" s="67">
        <f t="shared" si="147"/>
        <v>0</v>
      </c>
      <c r="AN60" s="67"/>
      <c r="AO60" s="67"/>
      <c r="AP60" s="67"/>
      <c r="AQ60" s="67"/>
      <c r="AR60" s="67"/>
      <c r="AS60" s="67">
        <f t="shared" si="148"/>
        <v>0</v>
      </c>
      <c r="AT60" s="67"/>
      <c r="AU60" s="67"/>
      <c r="AV60" s="67"/>
      <c r="AW60" s="67"/>
      <c r="AX60" s="67"/>
      <c r="AY60" s="67">
        <f t="shared" si="149"/>
        <v>0</v>
      </c>
    </row>
    <row r="61" spans="1:52" ht="63.75">
      <c r="A61" s="3" t="s">
        <v>283</v>
      </c>
      <c r="B61" s="3" t="s">
        <v>242</v>
      </c>
      <c r="C61" s="3" t="s">
        <v>247</v>
      </c>
      <c r="D61" s="3" t="s">
        <v>111</v>
      </c>
      <c r="E61" s="3" t="s">
        <v>828</v>
      </c>
      <c r="F61" s="144">
        <v>4</v>
      </c>
      <c r="G61" s="28" t="s">
        <v>146</v>
      </c>
      <c r="H61" s="28" t="s">
        <v>244</v>
      </c>
      <c r="I61" s="3"/>
      <c r="J61" s="67">
        <v>0</v>
      </c>
      <c r="K61" s="67">
        <v>0</v>
      </c>
      <c r="L61" s="67">
        <v>0</v>
      </c>
      <c r="M61" s="67">
        <v>0</v>
      </c>
      <c r="N61" s="67">
        <v>0</v>
      </c>
      <c r="O61" s="67">
        <f t="shared" si="143"/>
        <v>0</v>
      </c>
      <c r="P61" s="67"/>
      <c r="Q61" s="67"/>
      <c r="R61" s="67"/>
      <c r="S61" s="67"/>
      <c r="T61" s="67"/>
      <c r="U61" s="67">
        <f t="shared" si="144"/>
        <v>0</v>
      </c>
      <c r="V61" s="67"/>
      <c r="W61" s="67"/>
      <c r="X61" s="67"/>
      <c r="Y61" s="67"/>
      <c r="Z61" s="67"/>
      <c r="AA61" s="67">
        <f t="shared" si="145"/>
        <v>0</v>
      </c>
      <c r="AB61" s="67"/>
      <c r="AC61" s="67"/>
      <c r="AD61" s="67"/>
      <c r="AE61" s="67"/>
      <c r="AF61" s="67"/>
      <c r="AG61" s="67">
        <f t="shared" si="146"/>
        <v>0</v>
      </c>
      <c r="AH61" s="67"/>
      <c r="AI61" s="67"/>
      <c r="AJ61" s="67"/>
      <c r="AK61" s="67"/>
      <c r="AL61" s="67"/>
      <c r="AM61" s="67">
        <f t="shared" si="147"/>
        <v>0</v>
      </c>
      <c r="AN61" s="67"/>
      <c r="AO61" s="67"/>
      <c r="AP61" s="67"/>
      <c r="AQ61" s="67"/>
      <c r="AR61" s="67"/>
      <c r="AS61" s="67">
        <f t="shared" si="148"/>
        <v>0</v>
      </c>
      <c r="AT61" s="67"/>
      <c r="AU61" s="67"/>
      <c r="AV61" s="67"/>
      <c r="AW61" s="67"/>
      <c r="AX61" s="67"/>
      <c r="AY61" s="67">
        <f t="shared" si="149"/>
        <v>0</v>
      </c>
    </row>
    <row r="62" spans="1:52" ht="63.75">
      <c r="A62" s="3" t="s">
        <v>284</v>
      </c>
      <c r="B62" s="3" t="s">
        <v>242</v>
      </c>
      <c r="C62" s="3" t="s">
        <v>248</v>
      </c>
      <c r="D62" s="3" t="s">
        <v>111</v>
      </c>
      <c r="E62" s="3" t="s">
        <v>273</v>
      </c>
      <c r="F62" s="144">
        <v>4</v>
      </c>
      <c r="G62" s="28" t="s">
        <v>146</v>
      </c>
      <c r="H62" s="28" t="s">
        <v>244</v>
      </c>
      <c r="I62" s="3"/>
      <c r="J62" s="67">
        <v>0</v>
      </c>
      <c r="K62" s="67">
        <v>0</v>
      </c>
      <c r="L62" s="67">
        <v>0</v>
      </c>
      <c r="M62" s="67">
        <v>0</v>
      </c>
      <c r="N62" s="67">
        <v>0</v>
      </c>
      <c r="O62" s="67">
        <f t="shared" si="143"/>
        <v>0</v>
      </c>
      <c r="P62" s="67"/>
      <c r="Q62" s="67"/>
      <c r="R62" s="67"/>
      <c r="S62" s="67"/>
      <c r="T62" s="67"/>
      <c r="U62" s="67">
        <f t="shared" si="144"/>
        <v>0</v>
      </c>
      <c r="V62" s="67"/>
      <c r="W62" s="67"/>
      <c r="X62" s="67"/>
      <c r="Y62" s="67"/>
      <c r="Z62" s="67"/>
      <c r="AA62" s="67">
        <f t="shared" si="145"/>
        <v>0</v>
      </c>
      <c r="AB62" s="67"/>
      <c r="AC62" s="67"/>
      <c r="AD62" s="67"/>
      <c r="AE62" s="67"/>
      <c r="AF62" s="67"/>
      <c r="AG62" s="67">
        <f t="shared" si="146"/>
        <v>0</v>
      </c>
      <c r="AH62" s="67"/>
      <c r="AI62" s="67"/>
      <c r="AJ62" s="67"/>
      <c r="AK62" s="67"/>
      <c r="AL62" s="67"/>
      <c r="AM62" s="67">
        <f t="shared" si="147"/>
        <v>0</v>
      </c>
      <c r="AN62" s="67"/>
      <c r="AO62" s="67"/>
      <c r="AP62" s="67"/>
      <c r="AQ62" s="67"/>
      <c r="AR62" s="67"/>
      <c r="AS62" s="67">
        <f t="shared" si="148"/>
        <v>0</v>
      </c>
      <c r="AT62" s="67"/>
      <c r="AU62" s="67"/>
      <c r="AV62" s="67"/>
      <c r="AW62" s="67"/>
      <c r="AX62" s="67"/>
      <c r="AY62" s="67">
        <f t="shared" si="149"/>
        <v>0</v>
      </c>
    </row>
    <row r="63" spans="1:52" ht="76.5">
      <c r="A63" s="3" t="s">
        <v>285</v>
      </c>
      <c r="B63" s="3" t="s">
        <v>242</v>
      </c>
      <c r="C63" s="3" t="s">
        <v>249</v>
      </c>
      <c r="D63" s="3" t="s">
        <v>111</v>
      </c>
      <c r="E63" s="3" t="s">
        <v>273</v>
      </c>
      <c r="F63" s="144">
        <v>4</v>
      </c>
      <c r="G63" s="28" t="s">
        <v>146</v>
      </c>
      <c r="H63" s="28" t="s">
        <v>244</v>
      </c>
      <c r="I63" s="3"/>
      <c r="J63" s="67">
        <v>0</v>
      </c>
      <c r="K63" s="67">
        <v>0</v>
      </c>
      <c r="L63" s="67">
        <v>0</v>
      </c>
      <c r="M63" s="67">
        <v>0</v>
      </c>
      <c r="N63" s="67">
        <v>0</v>
      </c>
      <c r="O63" s="67">
        <f t="shared" si="143"/>
        <v>0</v>
      </c>
      <c r="P63" s="67"/>
      <c r="Q63" s="67"/>
      <c r="R63" s="67"/>
      <c r="S63" s="67"/>
      <c r="T63" s="67"/>
      <c r="U63" s="67">
        <f t="shared" si="144"/>
        <v>0</v>
      </c>
      <c r="V63" s="67"/>
      <c r="W63" s="67"/>
      <c r="X63" s="67"/>
      <c r="Y63" s="67"/>
      <c r="Z63" s="67"/>
      <c r="AA63" s="67">
        <f t="shared" si="145"/>
        <v>0</v>
      </c>
      <c r="AB63" s="67"/>
      <c r="AC63" s="67"/>
      <c r="AD63" s="67"/>
      <c r="AE63" s="67"/>
      <c r="AF63" s="67"/>
      <c r="AG63" s="67">
        <f t="shared" si="146"/>
        <v>0</v>
      </c>
      <c r="AH63" s="67"/>
      <c r="AI63" s="67"/>
      <c r="AJ63" s="67"/>
      <c r="AK63" s="67"/>
      <c r="AL63" s="67"/>
      <c r="AM63" s="67">
        <f t="shared" si="147"/>
        <v>0</v>
      </c>
      <c r="AN63" s="67"/>
      <c r="AO63" s="67"/>
      <c r="AP63" s="67"/>
      <c r="AQ63" s="67"/>
      <c r="AR63" s="67"/>
      <c r="AS63" s="67">
        <f t="shared" si="148"/>
        <v>0</v>
      </c>
      <c r="AT63" s="67"/>
      <c r="AU63" s="67"/>
      <c r="AV63" s="67"/>
      <c r="AW63" s="67"/>
      <c r="AX63" s="67"/>
      <c r="AY63" s="67">
        <f t="shared" si="149"/>
        <v>0</v>
      </c>
    </row>
    <row r="64" spans="1:52" ht="63.75">
      <c r="A64" s="3" t="s">
        <v>286</v>
      </c>
      <c r="B64" s="3" t="s">
        <v>242</v>
      </c>
      <c r="C64" s="3" t="s">
        <v>250</v>
      </c>
      <c r="D64" s="3" t="s">
        <v>71</v>
      </c>
      <c r="E64" s="3"/>
      <c r="F64" s="144">
        <v>4</v>
      </c>
      <c r="G64" s="28" t="s">
        <v>146</v>
      </c>
      <c r="H64" s="28" t="s">
        <v>244</v>
      </c>
      <c r="I64" s="3"/>
      <c r="J64" s="67">
        <v>0</v>
      </c>
      <c r="K64" s="67">
        <v>0</v>
      </c>
      <c r="L64" s="67">
        <v>0</v>
      </c>
      <c r="M64" s="67">
        <v>0</v>
      </c>
      <c r="N64" s="67">
        <v>0</v>
      </c>
      <c r="O64" s="67">
        <f t="shared" si="143"/>
        <v>0</v>
      </c>
      <c r="P64" s="67"/>
      <c r="Q64" s="67"/>
      <c r="R64" s="67"/>
      <c r="S64" s="67"/>
      <c r="T64" s="67"/>
      <c r="U64" s="67">
        <f t="shared" si="144"/>
        <v>0</v>
      </c>
      <c r="V64" s="67"/>
      <c r="W64" s="67"/>
      <c r="X64" s="67"/>
      <c r="Y64" s="67"/>
      <c r="Z64" s="67"/>
      <c r="AA64" s="67">
        <f t="shared" si="145"/>
        <v>0</v>
      </c>
      <c r="AB64" s="67"/>
      <c r="AC64" s="67"/>
      <c r="AD64" s="67"/>
      <c r="AE64" s="67"/>
      <c r="AF64" s="67"/>
      <c r="AG64" s="67">
        <f t="shared" si="146"/>
        <v>0</v>
      </c>
      <c r="AH64" s="67"/>
      <c r="AI64" s="67"/>
      <c r="AJ64" s="67"/>
      <c r="AK64" s="67"/>
      <c r="AL64" s="67"/>
      <c r="AM64" s="67">
        <f t="shared" si="147"/>
        <v>0</v>
      </c>
      <c r="AN64" s="67"/>
      <c r="AO64" s="67"/>
      <c r="AP64" s="67"/>
      <c r="AQ64" s="67"/>
      <c r="AR64" s="67"/>
      <c r="AS64" s="67">
        <f t="shared" si="148"/>
        <v>0</v>
      </c>
      <c r="AT64" s="67"/>
      <c r="AU64" s="67"/>
      <c r="AV64" s="67"/>
      <c r="AW64" s="67"/>
      <c r="AX64" s="67"/>
      <c r="AY64" s="67">
        <f t="shared" si="149"/>
        <v>0</v>
      </c>
    </row>
    <row r="65" spans="1:51" ht="63.75">
      <c r="A65" s="3" t="s">
        <v>287</v>
      </c>
      <c r="B65" s="3" t="s">
        <v>242</v>
      </c>
      <c r="C65" s="3" t="s">
        <v>251</v>
      </c>
      <c r="D65" s="3" t="s">
        <v>111</v>
      </c>
      <c r="E65" s="3" t="s">
        <v>275</v>
      </c>
      <c r="F65" s="144">
        <v>4</v>
      </c>
      <c r="G65" s="28" t="s">
        <v>146</v>
      </c>
      <c r="H65" s="28" t="s">
        <v>244</v>
      </c>
      <c r="I65" s="3"/>
      <c r="J65" s="67">
        <v>0</v>
      </c>
      <c r="K65" s="67">
        <v>0</v>
      </c>
      <c r="L65" s="67">
        <v>0</v>
      </c>
      <c r="M65" s="67">
        <v>0</v>
      </c>
      <c r="N65" s="67">
        <v>0</v>
      </c>
      <c r="O65" s="67">
        <f t="shared" si="143"/>
        <v>0</v>
      </c>
      <c r="P65" s="67"/>
      <c r="Q65" s="67"/>
      <c r="R65" s="67"/>
      <c r="S65" s="67"/>
      <c r="T65" s="67"/>
      <c r="U65" s="67">
        <f t="shared" si="144"/>
        <v>0</v>
      </c>
      <c r="V65" s="67"/>
      <c r="W65" s="67"/>
      <c r="X65" s="67"/>
      <c r="Y65" s="67"/>
      <c r="Z65" s="67"/>
      <c r="AA65" s="67">
        <f t="shared" si="145"/>
        <v>0</v>
      </c>
      <c r="AB65" s="67"/>
      <c r="AC65" s="67"/>
      <c r="AD65" s="67"/>
      <c r="AE65" s="67"/>
      <c r="AF65" s="67"/>
      <c r="AG65" s="67">
        <f t="shared" si="146"/>
        <v>0</v>
      </c>
      <c r="AH65" s="67"/>
      <c r="AI65" s="67"/>
      <c r="AJ65" s="67"/>
      <c r="AK65" s="67"/>
      <c r="AL65" s="67"/>
      <c r="AM65" s="67">
        <f t="shared" si="147"/>
        <v>0</v>
      </c>
      <c r="AN65" s="67"/>
      <c r="AO65" s="67"/>
      <c r="AP65" s="67"/>
      <c r="AQ65" s="67"/>
      <c r="AR65" s="67"/>
      <c r="AS65" s="67">
        <f t="shared" si="148"/>
        <v>0</v>
      </c>
      <c r="AT65" s="67"/>
      <c r="AU65" s="67"/>
      <c r="AV65" s="67"/>
      <c r="AW65" s="67"/>
      <c r="AX65" s="67"/>
      <c r="AY65" s="67">
        <f t="shared" si="149"/>
        <v>0</v>
      </c>
    </row>
    <row r="66" spans="1:51" ht="191.25">
      <c r="A66" s="3" t="s">
        <v>288</v>
      </c>
      <c r="B66" s="3" t="s">
        <v>208</v>
      </c>
      <c r="C66" s="3" t="s">
        <v>209</v>
      </c>
      <c r="D66" s="3" t="s">
        <v>71</v>
      </c>
      <c r="E66" s="3"/>
      <c r="F66" s="144">
        <v>4</v>
      </c>
      <c r="G66" s="28" t="s">
        <v>146</v>
      </c>
      <c r="H66" s="28" t="s">
        <v>919</v>
      </c>
      <c r="I66" s="3"/>
      <c r="J66" s="67">
        <v>0</v>
      </c>
      <c r="K66" s="67">
        <v>0</v>
      </c>
      <c r="L66" s="67">
        <v>0</v>
      </c>
      <c r="M66" s="67">
        <v>0</v>
      </c>
      <c r="N66" s="67">
        <v>0</v>
      </c>
      <c r="O66" s="67">
        <f t="shared" si="143"/>
        <v>0</v>
      </c>
      <c r="P66" s="67"/>
      <c r="Q66" s="67"/>
      <c r="R66" s="67"/>
      <c r="S66" s="67"/>
      <c r="T66" s="67"/>
      <c r="U66" s="67">
        <f t="shared" si="144"/>
        <v>0</v>
      </c>
      <c r="V66" s="67"/>
      <c r="W66" s="67"/>
      <c r="X66" s="67"/>
      <c r="Y66" s="67"/>
      <c r="Z66" s="67"/>
      <c r="AA66" s="67">
        <f t="shared" si="145"/>
        <v>0</v>
      </c>
      <c r="AB66" s="67"/>
      <c r="AC66" s="67"/>
      <c r="AD66" s="67"/>
      <c r="AE66" s="67"/>
      <c r="AF66" s="67"/>
      <c r="AG66" s="67">
        <f t="shared" si="146"/>
        <v>0</v>
      </c>
      <c r="AH66" s="67"/>
      <c r="AI66" s="67"/>
      <c r="AJ66" s="67"/>
      <c r="AK66" s="67"/>
      <c r="AL66" s="67"/>
      <c r="AM66" s="67">
        <f t="shared" si="147"/>
        <v>0</v>
      </c>
      <c r="AN66" s="67"/>
      <c r="AO66" s="67"/>
      <c r="AP66" s="67"/>
      <c r="AQ66" s="67"/>
      <c r="AR66" s="67"/>
      <c r="AS66" s="67">
        <f t="shared" si="148"/>
        <v>0</v>
      </c>
      <c r="AT66" s="67"/>
      <c r="AU66" s="67"/>
      <c r="AV66" s="67"/>
      <c r="AW66" s="67"/>
      <c r="AX66" s="67"/>
      <c r="AY66" s="67">
        <f t="shared" si="149"/>
        <v>0</v>
      </c>
    </row>
    <row r="67" spans="1:51" ht="63.75">
      <c r="A67" s="3" t="s">
        <v>289</v>
      </c>
      <c r="B67" s="3" t="s">
        <v>242</v>
      </c>
      <c r="C67" s="3" t="s">
        <v>252</v>
      </c>
      <c r="D67" s="3" t="s">
        <v>111</v>
      </c>
      <c r="E67" s="3" t="s">
        <v>276</v>
      </c>
      <c r="F67" s="144">
        <v>4</v>
      </c>
      <c r="G67" s="28" t="s">
        <v>146</v>
      </c>
      <c r="H67" s="28" t="s">
        <v>244</v>
      </c>
      <c r="I67" s="3"/>
      <c r="J67" s="67">
        <v>0</v>
      </c>
      <c r="K67" s="67">
        <v>0</v>
      </c>
      <c r="L67" s="67">
        <v>0</v>
      </c>
      <c r="M67" s="67">
        <v>0</v>
      </c>
      <c r="N67" s="67">
        <v>0</v>
      </c>
      <c r="O67" s="67">
        <f t="shared" si="143"/>
        <v>0</v>
      </c>
      <c r="P67" s="67"/>
      <c r="Q67" s="67"/>
      <c r="R67" s="67"/>
      <c r="S67" s="67"/>
      <c r="T67" s="67"/>
      <c r="U67" s="67">
        <f t="shared" si="144"/>
        <v>0</v>
      </c>
      <c r="V67" s="67"/>
      <c r="W67" s="67"/>
      <c r="X67" s="67"/>
      <c r="Y67" s="67"/>
      <c r="Z67" s="67"/>
      <c r="AA67" s="67">
        <f t="shared" si="145"/>
        <v>0</v>
      </c>
      <c r="AB67" s="67"/>
      <c r="AC67" s="67"/>
      <c r="AD67" s="67"/>
      <c r="AE67" s="67"/>
      <c r="AF67" s="67"/>
      <c r="AG67" s="67">
        <f t="shared" si="146"/>
        <v>0</v>
      </c>
      <c r="AH67" s="67"/>
      <c r="AI67" s="67"/>
      <c r="AJ67" s="67"/>
      <c r="AK67" s="67"/>
      <c r="AL67" s="67"/>
      <c r="AM67" s="67">
        <f t="shared" si="147"/>
        <v>0</v>
      </c>
      <c r="AN67" s="67"/>
      <c r="AO67" s="67"/>
      <c r="AP67" s="67"/>
      <c r="AQ67" s="67"/>
      <c r="AR67" s="67"/>
      <c r="AS67" s="67">
        <f t="shared" si="148"/>
        <v>0</v>
      </c>
      <c r="AT67" s="67"/>
      <c r="AU67" s="67"/>
      <c r="AV67" s="67"/>
      <c r="AW67" s="67"/>
      <c r="AX67" s="67"/>
      <c r="AY67" s="67">
        <f t="shared" si="149"/>
        <v>0</v>
      </c>
    </row>
    <row r="68" spans="1:51" ht="89.25">
      <c r="A68" s="3" t="s">
        <v>290</v>
      </c>
      <c r="B68" s="3" t="s">
        <v>242</v>
      </c>
      <c r="C68" s="3" t="s">
        <v>253</v>
      </c>
      <c r="D68" s="3" t="s">
        <v>82</v>
      </c>
      <c r="E68" s="3" t="s">
        <v>971</v>
      </c>
      <c r="F68" s="144">
        <v>4</v>
      </c>
      <c r="G68" s="28" t="s">
        <v>146</v>
      </c>
      <c r="H68" s="28" t="s">
        <v>244</v>
      </c>
      <c r="I68" s="3"/>
      <c r="J68" s="67">
        <v>0</v>
      </c>
      <c r="K68" s="67">
        <v>0</v>
      </c>
      <c r="L68" s="67">
        <v>0</v>
      </c>
      <c r="M68" s="67">
        <v>0</v>
      </c>
      <c r="N68" s="67">
        <v>0</v>
      </c>
      <c r="O68" s="67">
        <f t="shared" si="143"/>
        <v>0</v>
      </c>
      <c r="P68" s="67"/>
      <c r="Q68" s="67"/>
      <c r="R68" s="67"/>
      <c r="S68" s="67"/>
      <c r="T68" s="67"/>
      <c r="U68" s="67">
        <f t="shared" si="144"/>
        <v>0</v>
      </c>
      <c r="V68" s="67"/>
      <c r="W68" s="67"/>
      <c r="X68" s="67"/>
      <c r="Y68" s="67"/>
      <c r="Z68" s="67"/>
      <c r="AA68" s="67">
        <f t="shared" si="145"/>
        <v>0</v>
      </c>
      <c r="AB68" s="67"/>
      <c r="AC68" s="67"/>
      <c r="AD68" s="67"/>
      <c r="AE68" s="67"/>
      <c r="AF68" s="67"/>
      <c r="AG68" s="67">
        <f t="shared" si="146"/>
        <v>0</v>
      </c>
      <c r="AH68" s="67"/>
      <c r="AI68" s="67"/>
      <c r="AJ68" s="67"/>
      <c r="AK68" s="67"/>
      <c r="AL68" s="67"/>
      <c r="AM68" s="67">
        <f t="shared" si="147"/>
        <v>0</v>
      </c>
      <c r="AN68" s="67"/>
      <c r="AO68" s="67"/>
      <c r="AP68" s="67"/>
      <c r="AQ68" s="67"/>
      <c r="AR68" s="67"/>
      <c r="AS68" s="67">
        <f t="shared" si="148"/>
        <v>0</v>
      </c>
      <c r="AT68" s="67"/>
      <c r="AU68" s="67"/>
      <c r="AV68" s="67"/>
      <c r="AW68" s="67"/>
      <c r="AX68" s="67"/>
      <c r="AY68" s="67">
        <f t="shared" si="149"/>
        <v>0</v>
      </c>
    </row>
    <row r="69" spans="1:51" ht="102">
      <c r="A69" s="3" t="s">
        <v>291</v>
      </c>
      <c r="B69" s="3" t="s">
        <v>242</v>
      </c>
      <c r="C69" s="3" t="s">
        <v>254</v>
      </c>
      <c r="D69" s="3" t="s">
        <v>111</v>
      </c>
      <c r="E69" s="3" t="s">
        <v>274</v>
      </c>
      <c r="F69" s="144">
        <v>4</v>
      </c>
      <c r="G69" s="28" t="s">
        <v>146</v>
      </c>
      <c r="H69" s="28" t="s">
        <v>244</v>
      </c>
      <c r="I69" s="3"/>
      <c r="J69" s="67">
        <v>0</v>
      </c>
      <c r="K69" s="67">
        <v>0</v>
      </c>
      <c r="L69" s="67">
        <v>0</v>
      </c>
      <c r="M69" s="67">
        <v>0</v>
      </c>
      <c r="N69" s="67">
        <v>0</v>
      </c>
      <c r="O69" s="67">
        <f t="shared" si="143"/>
        <v>0</v>
      </c>
      <c r="P69" s="67"/>
      <c r="Q69" s="67"/>
      <c r="R69" s="67"/>
      <c r="S69" s="67"/>
      <c r="T69" s="67"/>
      <c r="U69" s="67">
        <f t="shared" si="144"/>
        <v>0</v>
      </c>
      <c r="V69" s="67"/>
      <c r="W69" s="67"/>
      <c r="X69" s="67"/>
      <c r="Y69" s="67"/>
      <c r="Z69" s="67"/>
      <c r="AA69" s="67">
        <f t="shared" si="145"/>
        <v>0</v>
      </c>
      <c r="AB69" s="67"/>
      <c r="AC69" s="67"/>
      <c r="AD69" s="67"/>
      <c r="AE69" s="67"/>
      <c r="AF69" s="67"/>
      <c r="AG69" s="67">
        <f t="shared" si="146"/>
        <v>0</v>
      </c>
      <c r="AH69" s="67"/>
      <c r="AI69" s="67"/>
      <c r="AJ69" s="67"/>
      <c r="AK69" s="67"/>
      <c r="AL69" s="67"/>
      <c r="AM69" s="67">
        <f t="shared" si="147"/>
        <v>0</v>
      </c>
      <c r="AN69" s="67"/>
      <c r="AO69" s="67"/>
      <c r="AP69" s="67"/>
      <c r="AQ69" s="67"/>
      <c r="AR69" s="67"/>
      <c r="AS69" s="67">
        <f t="shared" si="148"/>
        <v>0</v>
      </c>
      <c r="AT69" s="67"/>
      <c r="AU69" s="67"/>
      <c r="AV69" s="67"/>
      <c r="AW69" s="67"/>
      <c r="AX69" s="67"/>
      <c r="AY69" s="67">
        <f t="shared" si="149"/>
        <v>0</v>
      </c>
    </row>
    <row r="70" spans="1:51" ht="63.75">
      <c r="A70" s="3" t="s">
        <v>292</v>
      </c>
      <c r="B70" s="3" t="s">
        <v>242</v>
      </c>
      <c r="C70" s="3" t="s">
        <v>255</v>
      </c>
      <c r="D70" s="3" t="s">
        <v>82</v>
      </c>
      <c r="E70" s="3" t="s">
        <v>98</v>
      </c>
      <c r="F70" s="144">
        <v>4</v>
      </c>
      <c r="G70" s="28" t="s">
        <v>146</v>
      </c>
      <c r="H70" s="28" t="s">
        <v>244</v>
      </c>
      <c r="I70" s="3"/>
      <c r="J70" s="67">
        <v>0</v>
      </c>
      <c r="K70" s="67">
        <v>0</v>
      </c>
      <c r="L70" s="67">
        <v>0</v>
      </c>
      <c r="M70" s="67">
        <v>0</v>
      </c>
      <c r="N70" s="67">
        <v>0</v>
      </c>
      <c r="O70" s="67">
        <f t="shared" si="143"/>
        <v>0</v>
      </c>
      <c r="P70" s="67"/>
      <c r="Q70" s="67"/>
      <c r="R70" s="67"/>
      <c r="S70" s="67"/>
      <c r="T70" s="67"/>
      <c r="U70" s="67">
        <f t="shared" si="144"/>
        <v>0</v>
      </c>
      <c r="V70" s="67"/>
      <c r="W70" s="67"/>
      <c r="X70" s="67"/>
      <c r="Y70" s="67"/>
      <c r="Z70" s="67"/>
      <c r="AA70" s="67">
        <f t="shared" si="145"/>
        <v>0</v>
      </c>
      <c r="AB70" s="67"/>
      <c r="AC70" s="67"/>
      <c r="AD70" s="67"/>
      <c r="AE70" s="67"/>
      <c r="AF70" s="67"/>
      <c r="AG70" s="67">
        <f t="shared" si="146"/>
        <v>0</v>
      </c>
      <c r="AH70" s="67"/>
      <c r="AI70" s="67"/>
      <c r="AJ70" s="67"/>
      <c r="AK70" s="67"/>
      <c r="AL70" s="67"/>
      <c r="AM70" s="67">
        <f t="shared" si="147"/>
        <v>0</v>
      </c>
      <c r="AN70" s="67"/>
      <c r="AO70" s="67"/>
      <c r="AP70" s="67"/>
      <c r="AQ70" s="67"/>
      <c r="AR70" s="67"/>
      <c r="AS70" s="67">
        <f t="shared" si="148"/>
        <v>0</v>
      </c>
      <c r="AT70" s="67"/>
      <c r="AU70" s="67"/>
      <c r="AV70" s="67"/>
      <c r="AW70" s="67"/>
      <c r="AX70" s="67"/>
      <c r="AY70" s="67">
        <f t="shared" si="149"/>
        <v>0</v>
      </c>
    </row>
    <row r="71" spans="1:51" ht="63.75">
      <c r="A71" s="3" t="s">
        <v>293</v>
      </c>
      <c r="B71" s="3" t="s">
        <v>242</v>
      </c>
      <c r="C71" s="3" t="s">
        <v>256</v>
      </c>
      <c r="D71" s="3" t="s">
        <v>111</v>
      </c>
      <c r="E71" s="3" t="s">
        <v>277</v>
      </c>
      <c r="F71" s="144">
        <v>4</v>
      </c>
      <c r="G71" s="28" t="s">
        <v>146</v>
      </c>
      <c r="H71" s="28" t="s">
        <v>244</v>
      </c>
      <c r="I71" s="3"/>
      <c r="J71" s="67">
        <v>0</v>
      </c>
      <c r="K71" s="67">
        <v>0</v>
      </c>
      <c r="L71" s="67">
        <v>0</v>
      </c>
      <c r="M71" s="67">
        <v>0</v>
      </c>
      <c r="N71" s="67">
        <v>0</v>
      </c>
      <c r="O71" s="67">
        <f t="shared" si="143"/>
        <v>0</v>
      </c>
      <c r="P71" s="67"/>
      <c r="Q71" s="67"/>
      <c r="R71" s="67"/>
      <c r="S71" s="67"/>
      <c r="T71" s="67"/>
      <c r="U71" s="67">
        <f t="shared" si="144"/>
        <v>0</v>
      </c>
      <c r="V71" s="67"/>
      <c r="W71" s="67"/>
      <c r="X71" s="67"/>
      <c r="Y71" s="67"/>
      <c r="Z71" s="67"/>
      <c r="AA71" s="67">
        <f t="shared" si="145"/>
        <v>0</v>
      </c>
      <c r="AB71" s="67"/>
      <c r="AC71" s="67"/>
      <c r="AD71" s="67"/>
      <c r="AE71" s="67"/>
      <c r="AF71" s="67"/>
      <c r="AG71" s="67">
        <f t="shared" si="146"/>
        <v>0</v>
      </c>
      <c r="AH71" s="67"/>
      <c r="AI71" s="67"/>
      <c r="AJ71" s="67"/>
      <c r="AK71" s="67"/>
      <c r="AL71" s="67"/>
      <c r="AM71" s="67">
        <f t="shared" si="147"/>
        <v>0</v>
      </c>
      <c r="AN71" s="67"/>
      <c r="AO71" s="67"/>
      <c r="AP71" s="67"/>
      <c r="AQ71" s="67"/>
      <c r="AR71" s="67"/>
      <c r="AS71" s="67">
        <f t="shared" si="148"/>
        <v>0</v>
      </c>
      <c r="AT71" s="67"/>
      <c r="AU71" s="67"/>
      <c r="AV71" s="67"/>
      <c r="AW71" s="67"/>
      <c r="AX71" s="67"/>
      <c r="AY71" s="67">
        <f t="shared" si="149"/>
        <v>0</v>
      </c>
    </row>
    <row r="72" spans="1:51" ht="63.75">
      <c r="A72" s="3" t="s">
        <v>294</v>
      </c>
      <c r="B72" s="3" t="s">
        <v>242</v>
      </c>
      <c r="C72" s="3" t="s">
        <v>257</v>
      </c>
      <c r="D72" s="3" t="s">
        <v>82</v>
      </c>
      <c r="E72" s="3" t="s">
        <v>972</v>
      </c>
      <c r="F72" s="144">
        <v>4</v>
      </c>
      <c r="G72" s="28" t="s">
        <v>146</v>
      </c>
      <c r="H72" s="28" t="s">
        <v>244</v>
      </c>
      <c r="I72" s="3"/>
      <c r="J72" s="67">
        <v>0</v>
      </c>
      <c r="K72" s="67">
        <v>0</v>
      </c>
      <c r="L72" s="67">
        <v>0</v>
      </c>
      <c r="M72" s="67">
        <v>0</v>
      </c>
      <c r="N72" s="67">
        <v>0</v>
      </c>
      <c r="O72" s="67">
        <f t="shared" si="143"/>
        <v>0</v>
      </c>
      <c r="P72" s="67"/>
      <c r="Q72" s="67"/>
      <c r="R72" s="67"/>
      <c r="S72" s="67"/>
      <c r="T72" s="67"/>
      <c r="U72" s="67">
        <f t="shared" si="144"/>
        <v>0</v>
      </c>
      <c r="V72" s="67"/>
      <c r="W72" s="67"/>
      <c r="X72" s="67"/>
      <c r="Y72" s="67"/>
      <c r="Z72" s="67"/>
      <c r="AA72" s="67">
        <f t="shared" si="145"/>
        <v>0</v>
      </c>
      <c r="AB72" s="67"/>
      <c r="AC72" s="67"/>
      <c r="AD72" s="67"/>
      <c r="AE72" s="67"/>
      <c r="AF72" s="67"/>
      <c r="AG72" s="67">
        <f t="shared" si="146"/>
        <v>0</v>
      </c>
      <c r="AH72" s="67"/>
      <c r="AI72" s="67"/>
      <c r="AJ72" s="67"/>
      <c r="AK72" s="67"/>
      <c r="AL72" s="67"/>
      <c r="AM72" s="67">
        <f t="shared" si="147"/>
        <v>0</v>
      </c>
      <c r="AN72" s="67"/>
      <c r="AO72" s="67"/>
      <c r="AP72" s="67"/>
      <c r="AQ72" s="67"/>
      <c r="AR72" s="67"/>
      <c r="AS72" s="67">
        <f t="shared" si="148"/>
        <v>0</v>
      </c>
      <c r="AT72" s="67"/>
      <c r="AU72" s="67"/>
      <c r="AV72" s="67"/>
      <c r="AW72" s="67"/>
      <c r="AX72" s="67"/>
      <c r="AY72" s="67">
        <f t="shared" si="149"/>
        <v>0</v>
      </c>
    </row>
    <row r="73" spans="1:51" ht="63.75">
      <c r="A73" s="3" t="s">
        <v>295</v>
      </c>
      <c r="B73" s="3" t="s">
        <v>242</v>
      </c>
      <c r="C73" s="3" t="s">
        <v>258</v>
      </c>
      <c r="D73" s="3" t="s">
        <v>71</v>
      </c>
      <c r="E73" s="3"/>
      <c r="F73" s="144">
        <v>4</v>
      </c>
      <c r="G73" s="28" t="s">
        <v>146</v>
      </c>
      <c r="H73" s="28" t="s">
        <v>244</v>
      </c>
      <c r="I73" s="3"/>
      <c r="J73" s="67">
        <v>0</v>
      </c>
      <c r="K73" s="67">
        <v>0</v>
      </c>
      <c r="L73" s="67">
        <v>0</v>
      </c>
      <c r="M73" s="67">
        <v>0</v>
      </c>
      <c r="N73" s="67">
        <v>0</v>
      </c>
      <c r="O73" s="67">
        <f t="shared" si="143"/>
        <v>0</v>
      </c>
      <c r="P73" s="67"/>
      <c r="Q73" s="67"/>
      <c r="R73" s="67"/>
      <c r="S73" s="67"/>
      <c r="T73" s="67"/>
      <c r="U73" s="67">
        <f t="shared" si="144"/>
        <v>0</v>
      </c>
      <c r="V73" s="67"/>
      <c r="W73" s="67"/>
      <c r="X73" s="67"/>
      <c r="Y73" s="67"/>
      <c r="Z73" s="67"/>
      <c r="AA73" s="67">
        <f t="shared" si="145"/>
        <v>0</v>
      </c>
      <c r="AB73" s="67"/>
      <c r="AC73" s="67"/>
      <c r="AD73" s="67"/>
      <c r="AE73" s="67"/>
      <c r="AF73" s="67"/>
      <c r="AG73" s="67">
        <f t="shared" si="146"/>
        <v>0</v>
      </c>
      <c r="AH73" s="67"/>
      <c r="AI73" s="67"/>
      <c r="AJ73" s="67"/>
      <c r="AK73" s="67"/>
      <c r="AL73" s="67"/>
      <c r="AM73" s="67">
        <f t="shared" si="147"/>
        <v>0</v>
      </c>
      <c r="AN73" s="67"/>
      <c r="AO73" s="67"/>
      <c r="AP73" s="67"/>
      <c r="AQ73" s="67"/>
      <c r="AR73" s="67"/>
      <c r="AS73" s="67">
        <f t="shared" si="148"/>
        <v>0</v>
      </c>
      <c r="AT73" s="67"/>
      <c r="AU73" s="67"/>
      <c r="AV73" s="67"/>
      <c r="AW73" s="67"/>
      <c r="AX73" s="67"/>
      <c r="AY73" s="67">
        <f t="shared" si="149"/>
        <v>0</v>
      </c>
    </row>
    <row r="74" spans="1:51" ht="165.75">
      <c r="A74" s="3" t="s">
        <v>296</v>
      </c>
      <c r="B74" s="3" t="s">
        <v>242</v>
      </c>
      <c r="C74" s="3" t="s">
        <v>259</v>
      </c>
      <c r="D74" s="3" t="s">
        <v>71</v>
      </c>
      <c r="E74" s="3"/>
      <c r="F74" s="144">
        <v>4</v>
      </c>
      <c r="G74" s="28" t="s">
        <v>146</v>
      </c>
      <c r="H74" s="28" t="s">
        <v>244</v>
      </c>
      <c r="I74" s="3"/>
      <c r="J74" s="67">
        <v>0</v>
      </c>
      <c r="K74" s="67">
        <v>0</v>
      </c>
      <c r="L74" s="67">
        <v>0</v>
      </c>
      <c r="M74" s="67">
        <v>0</v>
      </c>
      <c r="N74" s="67">
        <v>0</v>
      </c>
      <c r="O74" s="67">
        <f t="shared" si="143"/>
        <v>0</v>
      </c>
      <c r="P74" s="67"/>
      <c r="Q74" s="67"/>
      <c r="R74" s="67"/>
      <c r="S74" s="67"/>
      <c r="T74" s="67"/>
      <c r="U74" s="67">
        <f t="shared" si="144"/>
        <v>0</v>
      </c>
      <c r="V74" s="67"/>
      <c r="W74" s="67"/>
      <c r="X74" s="67"/>
      <c r="Y74" s="67"/>
      <c r="Z74" s="67"/>
      <c r="AA74" s="67">
        <f t="shared" si="145"/>
        <v>0</v>
      </c>
      <c r="AB74" s="67"/>
      <c r="AC74" s="67"/>
      <c r="AD74" s="67"/>
      <c r="AE74" s="67"/>
      <c r="AF74" s="67"/>
      <c r="AG74" s="67">
        <f t="shared" si="146"/>
        <v>0</v>
      </c>
      <c r="AH74" s="67"/>
      <c r="AI74" s="67"/>
      <c r="AJ74" s="67"/>
      <c r="AK74" s="67"/>
      <c r="AL74" s="67"/>
      <c r="AM74" s="67">
        <f t="shared" si="147"/>
        <v>0</v>
      </c>
      <c r="AN74" s="67"/>
      <c r="AO74" s="67"/>
      <c r="AP74" s="67"/>
      <c r="AQ74" s="67"/>
      <c r="AR74" s="67"/>
      <c r="AS74" s="67">
        <f t="shared" si="148"/>
        <v>0</v>
      </c>
      <c r="AT74" s="67"/>
      <c r="AU74" s="67"/>
      <c r="AV74" s="67"/>
      <c r="AW74" s="67"/>
      <c r="AX74" s="67"/>
      <c r="AY74" s="67">
        <f t="shared" si="149"/>
        <v>0</v>
      </c>
    </row>
    <row r="75" spans="1:51" ht="63.75">
      <c r="A75" s="3" t="s">
        <v>298</v>
      </c>
      <c r="B75" s="3" t="s">
        <v>242</v>
      </c>
      <c r="C75" s="3" t="s">
        <v>260</v>
      </c>
      <c r="D75" s="3" t="s">
        <v>71</v>
      </c>
      <c r="E75" s="3"/>
      <c r="F75" s="144">
        <v>4</v>
      </c>
      <c r="G75" s="28" t="s">
        <v>146</v>
      </c>
      <c r="H75" s="28" t="s">
        <v>244</v>
      </c>
      <c r="I75" s="3"/>
      <c r="J75" s="67">
        <v>0</v>
      </c>
      <c r="K75" s="67">
        <v>0</v>
      </c>
      <c r="L75" s="67">
        <v>0</v>
      </c>
      <c r="M75" s="67">
        <v>0</v>
      </c>
      <c r="N75" s="67">
        <v>0</v>
      </c>
      <c r="O75" s="67">
        <f t="shared" si="143"/>
        <v>0</v>
      </c>
      <c r="P75" s="67"/>
      <c r="Q75" s="67"/>
      <c r="R75" s="67"/>
      <c r="S75" s="67"/>
      <c r="T75" s="67"/>
      <c r="U75" s="67">
        <f t="shared" si="144"/>
        <v>0</v>
      </c>
      <c r="V75" s="67"/>
      <c r="W75" s="67"/>
      <c r="X75" s="67"/>
      <c r="Y75" s="67"/>
      <c r="Z75" s="67"/>
      <c r="AA75" s="67">
        <f t="shared" si="145"/>
        <v>0</v>
      </c>
      <c r="AB75" s="67"/>
      <c r="AC75" s="67"/>
      <c r="AD75" s="67"/>
      <c r="AE75" s="67"/>
      <c r="AF75" s="67"/>
      <c r="AG75" s="67">
        <f t="shared" si="146"/>
        <v>0</v>
      </c>
      <c r="AH75" s="67"/>
      <c r="AI75" s="67"/>
      <c r="AJ75" s="67"/>
      <c r="AK75" s="67"/>
      <c r="AL75" s="67"/>
      <c r="AM75" s="67">
        <f t="shared" si="147"/>
        <v>0</v>
      </c>
      <c r="AN75" s="67"/>
      <c r="AO75" s="67"/>
      <c r="AP75" s="67"/>
      <c r="AQ75" s="67"/>
      <c r="AR75" s="67"/>
      <c r="AS75" s="67">
        <f t="shared" si="148"/>
        <v>0</v>
      </c>
      <c r="AT75" s="67"/>
      <c r="AU75" s="67"/>
      <c r="AV75" s="67"/>
      <c r="AW75" s="67"/>
      <c r="AX75" s="67"/>
      <c r="AY75" s="67">
        <f t="shared" si="149"/>
        <v>0</v>
      </c>
    </row>
    <row r="76" spans="1:51" ht="63.75">
      <c r="A76" s="3" t="s">
        <v>297</v>
      </c>
      <c r="B76" s="3" t="s">
        <v>242</v>
      </c>
      <c r="C76" s="3" t="s">
        <v>261</v>
      </c>
      <c r="D76" s="3" t="s">
        <v>111</v>
      </c>
      <c r="E76" s="3" t="s">
        <v>829</v>
      </c>
      <c r="F76" s="144">
        <v>4</v>
      </c>
      <c r="G76" s="28" t="s">
        <v>146</v>
      </c>
      <c r="H76" s="28" t="s">
        <v>244</v>
      </c>
      <c r="I76" s="3"/>
      <c r="J76" s="67">
        <v>0</v>
      </c>
      <c r="K76" s="67">
        <v>0</v>
      </c>
      <c r="L76" s="67">
        <v>0</v>
      </c>
      <c r="M76" s="67">
        <v>0</v>
      </c>
      <c r="N76" s="67">
        <v>0</v>
      </c>
      <c r="O76" s="67">
        <f t="shared" si="143"/>
        <v>0</v>
      </c>
      <c r="P76" s="67"/>
      <c r="Q76" s="67"/>
      <c r="R76" s="67"/>
      <c r="S76" s="67"/>
      <c r="T76" s="67"/>
      <c r="U76" s="67">
        <f t="shared" si="144"/>
        <v>0</v>
      </c>
      <c r="V76" s="67"/>
      <c r="W76" s="67"/>
      <c r="X76" s="67"/>
      <c r="Y76" s="67"/>
      <c r="Z76" s="67"/>
      <c r="AA76" s="67">
        <f t="shared" si="145"/>
        <v>0</v>
      </c>
      <c r="AB76" s="67"/>
      <c r="AC76" s="67"/>
      <c r="AD76" s="67"/>
      <c r="AE76" s="67"/>
      <c r="AF76" s="67"/>
      <c r="AG76" s="67">
        <f t="shared" si="146"/>
        <v>0</v>
      </c>
      <c r="AH76" s="67"/>
      <c r="AI76" s="67"/>
      <c r="AJ76" s="67"/>
      <c r="AK76" s="67"/>
      <c r="AL76" s="67"/>
      <c r="AM76" s="67">
        <f t="shared" si="147"/>
        <v>0</v>
      </c>
      <c r="AN76" s="67"/>
      <c r="AO76" s="67"/>
      <c r="AP76" s="67"/>
      <c r="AQ76" s="67"/>
      <c r="AR76" s="67"/>
      <c r="AS76" s="67">
        <f t="shared" si="148"/>
        <v>0</v>
      </c>
      <c r="AT76" s="67"/>
      <c r="AU76" s="67"/>
      <c r="AV76" s="67"/>
      <c r="AW76" s="67"/>
      <c r="AX76" s="67"/>
      <c r="AY76" s="67">
        <f t="shared" si="149"/>
        <v>0</v>
      </c>
    </row>
    <row r="77" spans="1:51" ht="63.75">
      <c r="A77" s="3" t="s">
        <v>299</v>
      </c>
      <c r="B77" s="3" t="s">
        <v>242</v>
      </c>
      <c r="C77" s="3" t="s">
        <v>262</v>
      </c>
      <c r="D77" s="3" t="s">
        <v>71</v>
      </c>
      <c r="E77" s="3"/>
      <c r="F77" s="144">
        <v>4</v>
      </c>
      <c r="G77" s="28" t="s">
        <v>146</v>
      </c>
      <c r="H77" s="28" t="s">
        <v>244</v>
      </c>
      <c r="I77" s="3"/>
      <c r="J77" s="67">
        <v>0</v>
      </c>
      <c r="K77" s="67">
        <v>0</v>
      </c>
      <c r="L77" s="67">
        <v>0</v>
      </c>
      <c r="M77" s="67">
        <v>0</v>
      </c>
      <c r="N77" s="67">
        <v>0</v>
      </c>
      <c r="O77" s="67">
        <f t="shared" si="143"/>
        <v>0</v>
      </c>
      <c r="P77" s="67"/>
      <c r="Q77" s="67"/>
      <c r="R77" s="67"/>
      <c r="S77" s="67"/>
      <c r="T77" s="67"/>
      <c r="U77" s="67">
        <f t="shared" si="144"/>
        <v>0</v>
      </c>
      <c r="V77" s="67"/>
      <c r="W77" s="67"/>
      <c r="X77" s="67"/>
      <c r="Y77" s="67"/>
      <c r="Z77" s="67"/>
      <c r="AA77" s="67">
        <f t="shared" si="145"/>
        <v>0</v>
      </c>
      <c r="AB77" s="67"/>
      <c r="AC77" s="67"/>
      <c r="AD77" s="67"/>
      <c r="AE77" s="67"/>
      <c r="AF77" s="67"/>
      <c r="AG77" s="67">
        <f t="shared" si="146"/>
        <v>0</v>
      </c>
      <c r="AH77" s="67"/>
      <c r="AI77" s="67"/>
      <c r="AJ77" s="67"/>
      <c r="AK77" s="67"/>
      <c r="AL77" s="67"/>
      <c r="AM77" s="67">
        <f t="shared" si="147"/>
        <v>0</v>
      </c>
      <c r="AN77" s="67"/>
      <c r="AO77" s="67"/>
      <c r="AP77" s="67"/>
      <c r="AQ77" s="67"/>
      <c r="AR77" s="67"/>
      <c r="AS77" s="67">
        <f t="shared" si="148"/>
        <v>0</v>
      </c>
      <c r="AT77" s="67"/>
      <c r="AU77" s="67"/>
      <c r="AV77" s="67"/>
      <c r="AW77" s="67"/>
      <c r="AX77" s="67"/>
      <c r="AY77" s="67">
        <f t="shared" si="149"/>
        <v>0</v>
      </c>
    </row>
    <row r="78" spans="1:51" ht="63.75">
      <c r="A78" s="3" t="s">
        <v>300</v>
      </c>
      <c r="B78" s="3" t="s">
        <v>242</v>
      </c>
      <c r="C78" s="3" t="s">
        <v>263</v>
      </c>
      <c r="D78" s="3" t="s">
        <v>71</v>
      </c>
      <c r="E78" s="3"/>
      <c r="F78" s="144">
        <v>4</v>
      </c>
      <c r="G78" s="28" t="s">
        <v>146</v>
      </c>
      <c r="H78" s="28" t="s">
        <v>244</v>
      </c>
      <c r="I78" s="3"/>
      <c r="J78" s="67">
        <v>0</v>
      </c>
      <c r="K78" s="67">
        <v>0</v>
      </c>
      <c r="L78" s="67">
        <v>0</v>
      </c>
      <c r="M78" s="67">
        <v>0</v>
      </c>
      <c r="N78" s="67">
        <v>0</v>
      </c>
      <c r="O78" s="67">
        <f t="shared" si="143"/>
        <v>0</v>
      </c>
      <c r="P78" s="67"/>
      <c r="Q78" s="67"/>
      <c r="R78" s="67"/>
      <c r="S78" s="67"/>
      <c r="T78" s="67"/>
      <c r="U78" s="67">
        <f t="shared" si="144"/>
        <v>0</v>
      </c>
      <c r="V78" s="67"/>
      <c r="W78" s="67"/>
      <c r="X78" s="67"/>
      <c r="Y78" s="67"/>
      <c r="Z78" s="67"/>
      <c r="AA78" s="67">
        <f t="shared" si="145"/>
        <v>0</v>
      </c>
      <c r="AB78" s="67"/>
      <c r="AC78" s="67"/>
      <c r="AD78" s="67"/>
      <c r="AE78" s="67"/>
      <c r="AF78" s="67"/>
      <c r="AG78" s="67">
        <f t="shared" si="146"/>
        <v>0</v>
      </c>
      <c r="AH78" s="67"/>
      <c r="AI78" s="67"/>
      <c r="AJ78" s="67"/>
      <c r="AK78" s="67"/>
      <c r="AL78" s="67"/>
      <c r="AM78" s="67">
        <f t="shared" si="147"/>
        <v>0</v>
      </c>
      <c r="AN78" s="67"/>
      <c r="AO78" s="67"/>
      <c r="AP78" s="67"/>
      <c r="AQ78" s="67"/>
      <c r="AR78" s="67"/>
      <c r="AS78" s="67">
        <f t="shared" si="148"/>
        <v>0</v>
      </c>
      <c r="AT78" s="67"/>
      <c r="AU78" s="67"/>
      <c r="AV78" s="67"/>
      <c r="AW78" s="67"/>
      <c r="AX78" s="67"/>
      <c r="AY78" s="67">
        <f t="shared" si="149"/>
        <v>0</v>
      </c>
    </row>
    <row r="79" spans="1:51" ht="63.75">
      <c r="A79" s="3" t="s">
        <v>301</v>
      </c>
      <c r="B79" s="3" t="s">
        <v>242</v>
      </c>
      <c r="C79" s="3" t="s">
        <v>264</v>
      </c>
      <c r="D79" s="3" t="s">
        <v>71</v>
      </c>
      <c r="E79" s="3"/>
      <c r="F79" s="144">
        <v>4</v>
      </c>
      <c r="G79" s="28" t="s">
        <v>146</v>
      </c>
      <c r="H79" s="28" t="s">
        <v>244</v>
      </c>
      <c r="I79" s="3"/>
      <c r="J79" s="67">
        <v>0</v>
      </c>
      <c r="K79" s="67">
        <v>0</v>
      </c>
      <c r="L79" s="67">
        <v>0</v>
      </c>
      <c r="M79" s="67">
        <v>0</v>
      </c>
      <c r="N79" s="67">
        <v>0</v>
      </c>
      <c r="O79" s="67">
        <f t="shared" si="143"/>
        <v>0</v>
      </c>
      <c r="P79" s="67"/>
      <c r="Q79" s="67"/>
      <c r="R79" s="67"/>
      <c r="S79" s="67"/>
      <c r="T79" s="67"/>
      <c r="U79" s="67">
        <f t="shared" si="144"/>
        <v>0</v>
      </c>
      <c r="V79" s="67"/>
      <c r="W79" s="67"/>
      <c r="X79" s="67"/>
      <c r="Y79" s="67"/>
      <c r="Z79" s="67"/>
      <c r="AA79" s="67">
        <f t="shared" si="145"/>
        <v>0</v>
      </c>
      <c r="AB79" s="67"/>
      <c r="AC79" s="67"/>
      <c r="AD79" s="67"/>
      <c r="AE79" s="67"/>
      <c r="AF79" s="67"/>
      <c r="AG79" s="67">
        <f t="shared" si="146"/>
        <v>0</v>
      </c>
      <c r="AH79" s="67"/>
      <c r="AI79" s="67"/>
      <c r="AJ79" s="67"/>
      <c r="AK79" s="67"/>
      <c r="AL79" s="67"/>
      <c r="AM79" s="67">
        <f t="shared" si="147"/>
        <v>0</v>
      </c>
      <c r="AN79" s="67"/>
      <c r="AO79" s="67"/>
      <c r="AP79" s="67"/>
      <c r="AQ79" s="67"/>
      <c r="AR79" s="67"/>
      <c r="AS79" s="67">
        <f t="shared" si="148"/>
        <v>0</v>
      </c>
      <c r="AT79" s="67"/>
      <c r="AU79" s="67"/>
      <c r="AV79" s="67"/>
      <c r="AW79" s="67"/>
      <c r="AX79" s="67"/>
      <c r="AY79" s="67">
        <f t="shared" si="149"/>
        <v>0</v>
      </c>
    </row>
    <row r="80" spans="1:51" ht="63.75">
      <c r="A80" s="3" t="s">
        <v>302</v>
      </c>
      <c r="B80" s="3" t="s">
        <v>242</v>
      </c>
      <c r="C80" s="3" t="s">
        <v>265</v>
      </c>
      <c r="D80" s="3" t="s">
        <v>71</v>
      </c>
      <c r="E80" s="3"/>
      <c r="F80" s="144">
        <v>4</v>
      </c>
      <c r="G80" s="28" t="s">
        <v>146</v>
      </c>
      <c r="H80" s="28" t="s">
        <v>244</v>
      </c>
      <c r="I80" s="3"/>
      <c r="J80" s="67">
        <v>0</v>
      </c>
      <c r="K80" s="67">
        <v>0</v>
      </c>
      <c r="L80" s="67">
        <v>0</v>
      </c>
      <c r="M80" s="67">
        <v>0</v>
      </c>
      <c r="N80" s="67">
        <v>0</v>
      </c>
      <c r="O80" s="67">
        <f t="shared" si="143"/>
        <v>0</v>
      </c>
      <c r="P80" s="67"/>
      <c r="Q80" s="67"/>
      <c r="R80" s="67"/>
      <c r="S80" s="67"/>
      <c r="T80" s="67"/>
      <c r="U80" s="67">
        <f t="shared" si="144"/>
        <v>0</v>
      </c>
      <c r="V80" s="67"/>
      <c r="W80" s="67"/>
      <c r="X80" s="67"/>
      <c r="Y80" s="67"/>
      <c r="Z80" s="67"/>
      <c r="AA80" s="67">
        <f t="shared" si="145"/>
        <v>0</v>
      </c>
      <c r="AB80" s="67"/>
      <c r="AC80" s="67"/>
      <c r="AD80" s="67"/>
      <c r="AE80" s="67"/>
      <c r="AF80" s="67"/>
      <c r="AG80" s="67">
        <f t="shared" si="146"/>
        <v>0</v>
      </c>
      <c r="AH80" s="67"/>
      <c r="AI80" s="67"/>
      <c r="AJ80" s="67"/>
      <c r="AK80" s="67"/>
      <c r="AL80" s="67"/>
      <c r="AM80" s="67">
        <f t="shared" si="147"/>
        <v>0</v>
      </c>
      <c r="AN80" s="67"/>
      <c r="AO80" s="67"/>
      <c r="AP80" s="67"/>
      <c r="AQ80" s="67"/>
      <c r="AR80" s="67"/>
      <c r="AS80" s="67">
        <f t="shared" si="148"/>
        <v>0</v>
      </c>
      <c r="AT80" s="67"/>
      <c r="AU80" s="67"/>
      <c r="AV80" s="67"/>
      <c r="AW80" s="67"/>
      <c r="AX80" s="67"/>
      <c r="AY80" s="67">
        <f t="shared" si="149"/>
        <v>0</v>
      </c>
    </row>
    <row r="81" spans="1:51" ht="63.75">
      <c r="A81" s="3" t="s">
        <v>303</v>
      </c>
      <c r="B81" s="3" t="s">
        <v>242</v>
      </c>
      <c r="C81" s="3" t="s">
        <v>266</v>
      </c>
      <c r="D81" s="3" t="s">
        <v>111</v>
      </c>
      <c r="E81" s="3" t="s">
        <v>278</v>
      </c>
      <c r="F81" s="144">
        <v>4</v>
      </c>
      <c r="G81" s="28" t="s">
        <v>146</v>
      </c>
      <c r="H81" s="28" t="s">
        <v>244</v>
      </c>
      <c r="I81" s="3"/>
      <c r="J81" s="67">
        <v>0</v>
      </c>
      <c r="K81" s="67">
        <v>0</v>
      </c>
      <c r="L81" s="67">
        <v>0</v>
      </c>
      <c r="M81" s="67">
        <v>0</v>
      </c>
      <c r="N81" s="67">
        <v>0</v>
      </c>
      <c r="O81" s="67">
        <f t="shared" si="143"/>
        <v>0</v>
      </c>
      <c r="P81" s="67"/>
      <c r="Q81" s="67"/>
      <c r="R81" s="67"/>
      <c r="S81" s="67"/>
      <c r="T81" s="67"/>
      <c r="U81" s="67">
        <f t="shared" si="144"/>
        <v>0</v>
      </c>
      <c r="V81" s="67"/>
      <c r="W81" s="67"/>
      <c r="X81" s="67"/>
      <c r="Y81" s="67"/>
      <c r="Z81" s="67"/>
      <c r="AA81" s="67">
        <f t="shared" si="145"/>
        <v>0</v>
      </c>
      <c r="AB81" s="67"/>
      <c r="AC81" s="67"/>
      <c r="AD81" s="67"/>
      <c r="AE81" s="67"/>
      <c r="AF81" s="67"/>
      <c r="AG81" s="67">
        <f t="shared" si="146"/>
        <v>0</v>
      </c>
      <c r="AH81" s="67"/>
      <c r="AI81" s="67"/>
      <c r="AJ81" s="67"/>
      <c r="AK81" s="67"/>
      <c r="AL81" s="67"/>
      <c r="AM81" s="67">
        <f t="shared" si="147"/>
        <v>0</v>
      </c>
      <c r="AN81" s="67"/>
      <c r="AO81" s="67"/>
      <c r="AP81" s="67"/>
      <c r="AQ81" s="67"/>
      <c r="AR81" s="67"/>
      <c r="AS81" s="67">
        <f t="shared" si="148"/>
        <v>0</v>
      </c>
      <c r="AT81" s="67"/>
      <c r="AU81" s="67"/>
      <c r="AV81" s="67"/>
      <c r="AW81" s="67"/>
      <c r="AX81" s="67"/>
      <c r="AY81" s="67">
        <f t="shared" si="149"/>
        <v>0</v>
      </c>
    </row>
    <row r="82" spans="1:51" ht="63.75">
      <c r="A82" s="3" t="s">
        <v>304</v>
      </c>
      <c r="B82" s="3" t="s">
        <v>242</v>
      </c>
      <c r="C82" s="3" t="s">
        <v>267</v>
      </c>
      <c r="D82" s="3" t="s">
        <v>111</v>
      </c>
      <c r="E82" s="3" t="s">
        <v>191</v>
      </c>
      <c r="F82" s="144">
        <v>4</v>
      </c>
      <c r="G82" s="28" t="s">
        <v>146</v>
      </c>
      <c r="H82" s="28" t="s">
        <v>244</v>
      </c>
      <c r="I82" s="3"/>
      <c r="J82" s="67">
        <v>0</v>
      </c>
      <c r="K82" s="67">
        <v>0</v>
      </c>
      <c r="L82" s="67">
        <v>0</v>
      </c>
      <c r="M82" s="67">
        <v>0</v>
      </c>
      <c r="N82" s="67">
        <v>0</v>
      </c>
      <c r="O82" s="67">
        <f t="shared" si="143"/>
        <v>0</v>
      </c>
      <c r="P82" s="67"/>
      <c r="Q82" s="67"/>
      <c r="R82" s="67"/>
      <c r="S82" s="67"/>
      <c r="T82" s="67"/>
      <c r="U82" s="67">
        <f t="shared" si="144"/>
        <v>0</v>
      </c>
      <c r="V82" s="67"/>
      <c r="W82" s="67"/>
      <c r="X82" s="67"/>
      <c r="Y82" s="67"/>
      <c r="Z82" s="67"/>
      <c r="AA82" s="67">
        <f t="shared" si="145"/>
        <v>0</v>
      </c>
      <c r="AB82" s="67"/>
      <c r="AC82" s="67"/>
      <c r="AD82" s="67"/>
      <c r="AE82" s="67"/>
      <c r="AF82" s="67"/>
      <c r="AG82" s="67">
        <f t="shared" si="146"/>
        <v>0</v>
      </c>
      <c r="AH82" s="67"/>
      <c r="AI82" s="67"/>
      <c r="AJ82" s="67"/>
      <c r="AK82" s="67"/>
      <c r="AL82" s="67"/>
      <c r="AM82" s="67">
        <f t="shared" si="147"/>
        <v>0</v>
      </c>
      <c r="AN82" s="67"/>
      <c r="AO82" s="67"/>
      <c r="AP82" s="67"/>
      <c r="AQ82" s="67"/>
      <c r="AR82" s="67"/>
      <c r="AS82" s="67">
        <f t="shared" si="148"/>
        <v>0</v>
      </c>
      <c r="AT82" s="67"/>
      <c r="AU82" s="67"/>
      <c r="AV82" s="67"/>
      <c r="AW82" s="67"/>
      <c r="AX82" s="67"/>
      <c r="AY82" s="67">
        <f t="shared" si="149"/>
        <v>0</v>
      </c>
    </row>
    <row r="83" spans="1:51" ht="127.5">
      <c r="A83" s="3" t="s">
        <v>305</v>
      </c>
      <c r="B83" s="3" t="s">
        <v>242</v>
      </c>
      <c r="C83" s="33" t="s">
        <v>268</v>
      </c>
      <c r="D83" s="3" t="s">
        <v>71</v>
      </c>
      <c r="E83" s="3"/>
      <c r="F83" s="144">
        <v>4</v>
      </c>
      <c r="G83" s="28" t="s">
        <v>146</v>
      </c>
      <c r="H83" s="28" t="s">
        <v>244</v>
      </c>
      <c r="I83" s="3"/>
      <c r="J83" s="67">
        <v>0</v>
      </c>
      <c r="K83" s="67">
        <v>0</v>
      </c>
      <c r="L83" s="67">
        <v>0</v>
      </c>
      <c r="M83" s="67">
        <v>0</v>
      </c>
      <c r="N83" s="67">
        <v>0</v>
      </c>
      <c r="O83" s="67">
        <f t="shared" si="143"/>
        <v>0</v>
      </c>
      <c r="P83" s="67"/>
      <c r="Q83" s="67"/>
      <c r="R83" s="67"/>
      <c r="S83" s="67"/>
      <c r="T83" s="67"/>
      <c r="U83" s="67">
        <f t="shared" si="144"/>
        <v>0</v>
      </c>
      <c r="V83" s="67"/>
      <c r="W83" s="67"/>
      <c r="X83" s="67"/>
      <c r="Y83" s="67"/>
      <c r="Z83" s="67"/>
      <c r="AA83" s="67">
        <f t="shared" si="145"/>
        <v>0</v>
      </c>
      <c r="AB83" s="67"/>
      <c r="AC83" s="67"/>
      <c r="AD83" s="67"/>
      <c r="AE83" s="67"/>
      <c r="AF83" s="67"/>
      <c r="AG83" s="67">
        <f t="shared" si="146"/>
        <v>0</v>
      </c>
      <c r="AH83" s="67"/>
      <c r="AI83" s="67"/>
      <c r="AJ83" s="67"/>
      <c r="AK83" s="67"/>
      <c r="AL83" s="67"/>
      <c r="AM83" s="67">
        <f t="shared" si="147"/>
        <v>0</v>
      </c>
      <c r="AN83" s="67"/>
      <c r="AO83" s="67"/>
      <c r="AP83" s="67"/>
      <c r="AQ83" s="67"/>
      <c r="AR83" s="67"/>
      <c r="AS83" s="67">
        <f t="shared" si="148"/>
        <v>0</v>
      </c>
      <c r="AT83" s="67"/>
      <c r="AU83" s="67"/>
      <c r="AV83" s="67"/>
      <c r="AW83" s="67"/>
      <c r="AX83" s="67"/>
      <c r="AY83" s="67">
        <f t="shared" si="149"/>
        <v>0</v>
      </c>
    </row>
    <row r="84" spans="1:51" ht="63.75">
      <c r="A84" s="3" t="s">
        <v>940</v>
      </c>
      <c r="B84" s="3" t="s">
        <v>242</v>
      </c>
      <c r="C84" s="33" t="s">
        <v>269</v>
      </c>
      <c r="D84" s="3" t="s">
        <v>71</v>
      </c>
      <c r="E84" s="3"/>
      <c r="F84" s="144">
        <v>4</v>
      </c>
      <c r="G84" s="28" t="s">
        <v>146</v>
      </c>
      <c r="H84" s="28" t="s">
        <v>244</v>
      </c>
      <c r="I84" s="3"/>
      <c r="J84" s="67">
        <v>0</v>
      </c>
      <c r="K84" s="67">
        <v>0</v>
      </c>
      <c r="L84" s="67">
        <v>0</v>
      </c>
      <c r="M84" s="67">
        <v>0</v>
      </c>
      <c r="N84" s="67">
        <v>0</v>
      </c>
      <c r="O84" s="67">
        <f t="shared" si="143"/>
        <v>0</v>
      </c>
      <c r="P84" s="67"/>
      <c r="Q84" s="67"/>
      <c r="R84" s="67"/>
      <c r="S84" s="67"/>
      <c r="T84" s="67"/>
      <c r="U84" s="67">
        <f t="shared" si="144"/>
        <v>0</v>
      </c>
      <c r="V84" s="67"/>
      <c r="W84" s="67"/>
      <c r="X84" s="67"/>
      <c r="Y84" s="67"/>
      <c r="Z84" s="67"/>
      <c r="AA84" s="67">
        <f t="shared" si="145"/>
        <v>0</v>
      </c>
      <c r="AB84" s="67"/>
      <c r="AC84" s="67"/>
      <c r="AD84" s="67"/>
      <c r="AE84" s="67"/>
      <c r="AF84" s="67"/>
      <c r="AG84" s="67">
        <f t="shared" si="146"/>
        <v>0</v>
      </c>
      <c r="AH84" s="67"/>
      <c r="AI84" s="67"/>
      <c r="AJ84" s="67"/>
      <c r="AK84" s="67"/>
      <c r="AL84" s="67"/>
      <c r="AM84" s="67">
        <f t="shared" si="147"/>
        <v>0</v>
      </c>
      <c r="AN84" s="67"/>
      <c r="AO84" s="67"/>
      <c r="AP84" s="67"/>
      <c r="AQ84" s="67"/>
      <c r="AR84" s="67"/>
      <c r="AS84" s="67">
        <f t="shared" si="148"/>
        <v>0</v>
      </c>
      <c r="AT84" s="67"/>
      <c r="AU84" s="67"/>
      <c r="AV84" s="67"/>
      <c r="AW84" s="67"/>
      <c r="AX84" s="67"/>
      <c r="AY84" s="67">
        <f t="shared" si="149"/>
        <v>0</v>
      </c>
    </row>
    <row r="85" spans="1:51">
      <c r="A85" s="3" t="s">
        <v>964</v>
      </c>
      <c r="B85" s="4"/>
      <c r="C85" s="4"/>
      <c r="D85" s="4"/>
      <c r="E85" s="4"/>
      <c r="F85" s="144"/>
      <c r="G85" s="144"/>
      <c r="H85" s="144"/>
      <c r="I85" s="3"/>
      <c r="J85" s="67">
        <f>SUM(J86)</f>
        <v>0</v>
      </c>
      <c r="K85" s="67">
        <f t="shared" ref="K85:AS85" si="150">SUM(K86)</f>
        <v>0</v>
      </c>
      <c r="L85" s="67">
        <f t="shared" si="150"/>
        <v>0</v>
      </c>
      <c r="M85" s="67">
        <f t="shared" si="150"/>
        <v>0</v>
      </c>
      <c r="N85" s="67">
        <f t="shared" si="150"/>
        <v>0</v>
      </c>
      <c r="O85" s="67">
        <f t="shared" si="150"/>
        <v>0</v>
      </c>
      <c r="P85" s="67">
        <f t="shared" si="150"/>
        <v>0</v>
      </c>
      <c r="Q85" s="67">
        <f t="shared" si="150"/>
        <v>0</v>
      </c>
      <c r="R85" s="67">
        <f t="shared" si="150"/>
        <v>0</v>
      </c>
      <c r="S85" s="67">
        <f t="shared" si="150"/>
        <v>0</v>
      </c>
      <c r="T85" s="67">
        <f t="shared" si="150"/>
        <v>0</v>
      </c>
      <c r="U85" s="67">
        <f t="shared" si="150"/>
        <v>0</v>
      </c>
      <c r="V85" s="67">
        <f t="shared" si="150"/>
        <v>0</v>
      </c>
      <c r="W85" s="67">
        <f t="shared" si="150"/>
        <v>0</v>
      </c>
      <c r="X85" s="67">
        <f t="shared" si="150"/>
        <v>0</v>
      </c>
      <c r="Y85" s="67">
        <f t="shared" si="150"/>
        <v>0</v>
      </c>
      <c r="Z85" s="67">
        <f t="shared" si="150"/>
        <v>0</v>
      </c>
      <c r="AA85" s="67">
        <f t="shared" si="150"/>
        <v>0</v>
      </c>
      <c r="AB85" s="67">
        <f t="shared" si="150"/>
        <v>0</v>
      </c>
      <c r="AC85" s="67">
        <f t="shared" si="150"/>
        <v>0</v>
      </c>
      <c r="AD85" s="67">
        <f t="shared" si="150"/>
        <v>0</v>
      </c>
      <c r="AE85" s="67">
        <f t="shared" si="150"/>
        <v>0</v>
      </c>
      <c r="AF85" s="67">
        <f t="shared" si="150"/>
        <v>0</v>
      </c>
      <c r="AG85" s="67">
        <f t="shared" si="150"/>
        <v>0</v>
      </c>
      <c r="AH85" s="67">
        <f t="shared" ref="AH85:AH91" si="151">SUM(J85,P85,V85,AB85)</f>
        <v>0</v>
      </c>
      <c r="AI85" s="67">
        <f t="shared" ref="AI85:AI91" si="152">SUM(K85,Q85,W85,AC85)</f>
        <v>0</v>
      </c>
      <c r="AJ85" s="67">
        <f t="shared" ref="AJ85:AJ91" si="153">SUM(L85,R85,X85,AD85)</f>
        <v>0</v>
      </c>
      <c r="AK85" s="67">
        <f t="shared" ref="AK85:AK91" si="154">SUM(M85,S85,Y85,AE85)</f>
        <v>0</v>
      </c>
      <c r="AL85" s="67">
        <f t="shared" ref="AL85:AL91" si="155">SUM(N85,T85,Z85,AF85)</f>
        <v>0</v>
      </c>
      <c r="AM85" s="67">
        <f t="shared" ref="AM85:AM104" si="156">SUM(O85,U85,AA85,AG85)</f>
        <v>0</v>
      </c>
      <c r="AN85" s="67">
        <f t="shared" si="150"/>
        <v>0</v>
      </c>
      <c r="AO85" s="67">
        <f t="shared" si="150"/>
        <v>0</v>
      </c>
      <c r="AP85" s="67">
        <f t="shared" si="150"/>
        <v>0</v>
      </c>
      <c r="AQ85" s="67">
        <f t="shared" si="150"/>
        <v>0</v>
      </c>
      <c r="AR85" s="67">
        <f t="shared" si="150"/>
        <v>0</v>
      </c>
      <c r="AS85" s="67">
        <f t="shared" si="150"/>
        <v>0</v>
      </c>
      <c r="AT85" s="67">
        <f t="shared" ref="AT85:AT119" si="157">AH85+AN85</f>
        <v>0</v>
      </c>
      <c r="AU85" s="67">
        <f t="shared" ref="AU85:AU119" si="158">AI85+AO85</f>
        <v>0</v>
      </c>
      <c r="AV85" s="67">
        <f t="shared" ref="AV85:AV119" si="159">AP85+AJ85</f>
        <v>0</v>
      </c>
      <c r="AW85" s="67">
        <f t="shared" ref="AW85:AW119" si="160">AQ85+AK85</f>
        <v>0</v>
      </c>
      <c r="AX85" s="67">
        <f t="shared" ref="AX85:AX119" si="161">AR85+AL85</f>
        <v>0</v>
      </c>
      <c r="AY85" s="67">
        <f t="shared" ref="AY85:AY104" si="162">AS85+AM85</f>
        <v>0</v>
      </c>
    </row>
    <row r="86" spans="1:51" ht="127.5">
      <c r="A86" s="3" t="s">
        <v>309</v>
      </c>
      <c r="B86" s="3" t="s">
        <v>307</v>
      </c>
      <c r="C86" s="3" t="s">
        <v>308</v>
      </c>
      <c r="D86" s="3" t="s">
        <v>71</v>
      </c>
      <c r="E86" s="3"/>
      <c r="F86" s="144">
        <v>4</v>
      </c>
      <c r="G86" s="28" t="s">
        <v>160</v>
      </c>
      <c r="H86" s="28" t="s">
        <v>170</v>
      </c>
      <c r="I86" s="3"/>
      <c r="J86" s="67"/>
      <c r="K86" s="67"/>
      <c r="L86" s="67"/>
      <c r="M86" s="67"/>
      <c r="N86" s="67"/>
      <c r="O86" s="67"/>
      <c r="P86" s="67"/>
      <c r="Q86" s="67"/>
      <c r="R86" s="67"/>
      <c r="S86" s="67"/>
      <c r="T86" s="67"/>
      <c r="U86" s="67"/>
      <c r="V86" s="67"/>
      <c r="W86" s="67"/>
      <c r="X86" s="67"/>
      <c r="Y86" s="67"/>
      <c r="Z86" s="67"/>
      <c r="AA86" s="67"/>
      <c r="AB86" s="67"/>
      <c r="AC86" s="67"/>
      <c r="AD86" s="67"/>
      <c r="AE86" s="67"/>
      <c r="AF86" s="67"/>
      <c r="AG86" s="67"/>
      <c r="AH86" s="67"/>
      <c r="AI86" s="67"/>
      <c r="AJ86" s="67"/>
      <c r="AK86" s="67"/>
      <c r="AL86" s="67"/>
      <c r="AM86" s="67"/>
      <c r="AN86" s="67"/>
      <c r="AO86" s="67"/>
      <c r="AP86" s="67"/>
      <c r="AQ86" s="67"/>
      <c r="AR86" s="67"/>
      <c r="AS86" s="67"/>
      <c r="AT86" s="67"/>
      <c r="AU86" s="67"/>
      <c r="AV86" s="67"/>
      <c r="AW86" s="67"/>
      <c r="AX86" s="67"/>
      <c r="AY86" s="67"/>
    </row>
    <row r="87" spans="1:51" ht="25.5">
      <c r="A87" s="3" t="s">
        <v>965</v>
      </c>
      <c r="B87" s="4"/>
      <c r="C87" s="4"/>
      <c r="D87" s="4"/>
      <c r="E87" s="4"/>
      <c r="F87" s="144"/>
      <c r="G87" s="144"/>
      <c r="H87" s="144"/>
      <c r="I87" s="3"/>
      <c r="J87" s="67">
        <f>SUM(J88:J93)</f>
        <v>1354528.49759</v>
      </c>
      <c r="K87" s="67">
        <f t="shared" ref="K87:AS87" si="163">SUM(K88:K93)</f>
        <v>0</v>
      </c>
      <c r="L87" s="67">
        <f t="shared" si="163"/>
        <v>0</v>
      </c>
      <c r="M87" s="67">
        <f t="shared" si="163"/>
        <v>0</v>
      </c>
      <c r="N87" s="67">
        <f t="shared" si="163"/>
        <v>0</v>
      </c>
      <c r="O87" s="67">
        <f t="shared" si="163"/>
        <v>1354528.49759</v>
      </c>
      <c r="P87" s="67">
        <f t="shared" si="163"/>
        <v>3704312.9509999999</v>
      </c>
      <c r="Q87" s="67">
        <f t="shared" si="163"/>
        <v>0</v>
      </c>
      <c r="R87" s="67">
        <f t="shared" si="163"/>
        <v>0</v>
      </c>
      <c r="S87" s="67">
        <f t="shared" si="163"/>
        <v>0</v>
      </c>
      <c r="T87" s="67">
        <f t="shared" si="163"/>
        <v>0</v>
      </c>
      <c r="U87" s="67">
        <f t="shared" si="163"/>
        <v>3704312.9509999999</v>
      </c>
      <c r="V87" s="67">
        <f t="shared" si="163"/>
        <v>2415186.051</v>
      </c>
      <c r="W87" s="67">
        <f t="shared" si="163"/>
        <v>0</v>
      </c>
      <c r="X87" s="67">
        <f t="shared" si="163"/>
        <v>0</v>
      </c>
      <c r="Y87" s="67">
        <f t="shared" si="163"/>
        <v>0</v>
      </c>
      <c r="Z87" s="67">
        <f t="shared" si="163"/>
        <v>0</v>
      </c>
      <c r="AA87" s="67">
        <f t="shared" si="163"/>
        <v>2415186.051</v>
      </c>
      <c r="AB87" s="67">
        <f t="shared" si="163"/>
        <v>2297445.5609999998</v>
      </c>
      <c r="AC87" s="67">
        <f t="shared" si="163"/>
        <v>0</v>
      </c>
      <c r="AD87" s="67">
        <f t="shared" si="163"/>
        <v>0</v>
      </c>
      <c r="AE87" s="67">
        <f t="shared" si="163"/>
        <v>0</v>
      </c>
      <c r="AF87" s="67">
        <f t="shared" si="163"/>
        <v>0</v>
      </c>
      <c r="AG87" s="67">
        <f t="shared" si="163"/>
        <v>2297445.5609999998</v>
      </c>
      <c r="AH87" s="67">
        <f t="shared" si="151"/>
        <v>9771473.060589999</v>
      </c>
      <c r="AI87" s="67">
        <f t="shared" si="152"/>
        <v>0</v>
      </c>
      <c r="AJ87" s="67">
        <f t="shared" si="153"/>
        <v>0</v>
      </c>
      <c r="AK87" s="67">
        <f t="shared" si="154"/>
        <v>0</v>
      </c>
      <c r="AL87" s="67">
        <f t="shared" si="155"/>
        <v>0</v>
      </c>
      <c r="AM87" s="67">
        <f t="shared" si="156"/>
        <v>9771473.060589999</v>
      </c>
      <c r="AN87" s="67">
        <f t="shared" si="163"/>
        <v>0</v>
      </c>
      <c r="AO87" s="67">
        <f t="shared" si="163"/>
        <v>0</v>
      </c>
      <c r="AP87" s="67">
        <f t="shared" si="163"/>
        <v>0</v>
      </c>
      <c r="AQ87" s="67">
        <f t="shared" si="163"/>
        <v>0</v>
      </c>
      <c r="AR87" s="67">
        <f t="shared" si="163"/>
        <v>0</v>
      </c>
      <c r="AS87" s="67">
        <f t="shared" si="163"/>
        <v>0</v>
      </c>
      <c r="AT87" s="67">
        <f t="shared" si="157"/>
        <v>9771473.060589999</v>
      </c>
      <c r="AU87" s="67">
        <f t="shared" si="158"/>
        <v>0</v>
      </c>
      <c r="AV87" s="67">
        <f t="shared" si="159"/>
        <v>0</v>
      </c>
      <c r="AW87" s="67">
        <f t="shared" si="160"/>
        <v>0</v>
      </c>
      <c r="AX87" s="67">
        <f t="shared" si="161"/>
        <v>0</v>
      </c>
      <c r="AY87" s="67">
        <f t="shared" si="162"/>
        <v>9771473.060589999</v>
      </c>
    </row>
    <row r="88" spans="1:51" ht="63.75">
      <c r="A88" s="3" t="s">
        <v>201</v>
      </c>
      <c r="B88" s="3" t="s">
        <v>110</v>
      </c>
      <c r="C88" s="3" t="s">
        <v>202</v>
      </c>
      <c r="D88" s="3" t="s">
        <v>111</v>
      </c>
      <c r="E88" s="3" t="s">
        <v>191</v>
      </c>
      <c r="F88" s="144">
        <v>4</v>
      </c>
      <c r="G88" s="28" t="s">
        <v>146</v>
      </c>
      <c r="H88" s="28" t="s">
        <v>113</v>
      </c>
      <c r="I88" s="3"/>
      <c r="J88" s="67">
        <v>66911</v>
      </c>
      <c r="K88" s="67">
        <v>0</v>
      </c>
      <c r="L88" s="67">
        <v>0</v>
      </c>
      <c r="M88" s="67">
        <v>0</v>
      </c>
      <c r="N88" s="67">
        <v>0</v>
      </c>
      <c r="O88" s="67">
        <f t="shared" ref="O88:O93" si="164">SUM(J88:N88)</f>
        <v>66911</v>
      </c>
      <c r="P88" s="67">
        <v>202215</v>
      </c>
      <c r="Q88" s="67">
        <v>0</v>
      </c>
      <c r="R88" s="67">
        <v>0</v>
      </c>
      <c r="S88" s="67">
        <v>0</v>
      </c>
      <c r="T88" s="67">
        <v>0</v>
      </c>
      <c r="U88" s="67">
        <f t="shared" ref="U88:U93" si="165">SUM(P88:T88)</f>
        <v>202215</v>
      </c>
      <c r="V88" s="67">
        <v>31438</v>
      </c>
      <c r="W88" s="67">
        <v>0</v>
      </c>
      <c r="X88" s="67">
        <v>0</v>
      </c>
      <c r="Y88" s="67">
        <v>0</v>
      </c>
      <c r="Z88" s="67">
        <v>0</v>
      </c>
      <c r="AA88" s="67">
        <f t="shared" ref="AA88:AA93" si="166">SUM(V88:Z88)</f>
        <v>31438</v>
      </c>
      <c r="AB88" s="67">
        <v>0</v>
      </c>
      <c r="AC88" s="67">
        <v>0</v>
      </c>
      <c r="AD88" s="67">
        <v>0</v>
      </c>
      <c r="AE88" s="67">
        <v>0</v>
      </c>
      <c r="AF88" s="67">
        <v>0</v>
      </c>
      <c r="AG88" s="67">
        <f t="shared" ref="AG88:AG93" si="167">SUM(AB88:AF88)</f>
        <v>0</v>
      </c>
      <c r="AH88" s="67">
        <f t="shared" si="151"/>
        <v>300564</v>
      </c>
      <c r="AI88" s="67">
        <f t="shared" si="152"/>
        <v>0</v>
      </c>
      <c r="AJ88" s="67">
        <f t="shared" si="153"/>
        <v>0</v>
      </c>
      <c r="AK88" s="67">
        <f t="shared" si="154"/>
        <v>0</v>
      </c>
      <c r="AL88" s="67">
        <f t="shared" si="155"/>
        <v>0</v>
      </c>
      <c r="AM88" s="67">
        <f t="shared" ref="AM88:AM93" si="168">SUM(AH88:AL88)</f>
        <v>300564</v>
      </c>
      <c r="AN88" s="67">
        <v>0</v>
      </c>
      <c r="AO88" s="67">
        <v>0</v>
      </c>
      <c r="AP88" s="67">
        <v>0</v>
      </c>
      <c r="AQ88" s="67">
        <v>0</v>
      </c>
      <c r="AR88" s="67">
        <v>0</v>
      </c>
      <c r="AS88" s="67">
        <f t="shared" ref="AS88:AS93" si="169">SUM(AN88:AR88)</f>
        <v>0</v>
      </c>
      <c r="AT88" s="67">
        <f t="shared" si="157"/>
        <v>300564</v>
      </c>
      <c r="AU88" s="67">
        <f t="shared" si="158"/>
        <v>0</v>
      </c>
      <c r="AV88" s="67">
        <f t="shared" ref="AV88" si="170">AJ88+AP88</f>
        <v>0</v>
      </c>
      <c r="AW88" s="67">
        <f t="shared" ref="AW88" si="171">AK88+AQ88</f>
        <v>0</v>
      </c>
      <c r="AX88" s="67">
        <f t="shared" ref="AX88" si="172">AL88+AR88</f>
        <v>0</v>
      </c>
      <c r="AY88" s="67">
        <f t="shared" ref="AY88:AY93" si="173">SUM(AT88:AX88)</f>
        <v>300564</v>
      </c>
    </row>
    <row r="89" spans="1:51" ht="204">
      <c r="A89" s="3" t="s">
        <v>218</v>
      </c>
      <c r="B89" s="3" t="s">
        <v>197</v>
      </c>
      <c r="C89" s="3" t="s">
        <v>198</v>
      </c>
      <c r="D89" s="3" t="s">
        <v>71</v>
      </c>
      <c r="E89" s="3"/>
      <c r="F89" s="144">
        <v>4</v>
      </c>
      <c r="G89" s="28" t="s">
        <v>146</v>
      </c>
      <c r="H89" s="28" t="s">
        <v>919</v>
      </c>
      <c r="I89" s="3"/>
      <c r="J89" s="67">
        <v>525441</v>
      </c>
      <c r="K89" s="67">
        <v>0</v>
      </c>
      <c r="L89" s="67">
        <v>0</v>
      </c>
      <c r="M89" s="67">
        <v>0</v>
      </c>
      <c r="N89" s="67">
        <v>0</v>
      </c>
      <c r="O89" s="67">
        <f t="shared" si="164"/>
        <v>525441</v>
      </c>
      <c r="P89" s="67">
        <v>968197</v>
      </c>
      <c r="Q89" s="67">
        <v>0</v>
      </c>
      <c r="R89" s="67">
        <v>0</v>
      </c>
      <c r="S89" s="67">
        <v>0</v>
      </c>
      <c r="T89" s="67">
        <v>0</v>
      </c>
      <c r="U89" s="67">
        <f t="shared" si="165"/>
        <v>968197</v>
      </c>
      <c r="V89" s="67">
        <v>963670</v>
      </c>
      <c r="W89" s="67">
        <v>0</v>
      </c>
      <c r="X89" s="67">
        <v>0</v>
      </c>
      <c r="Y89" s="67">
        <v>0</v>
      </c>
      <c r="Z89" s="67">
        <v>0</v>
      </c>
      <c r="AA89" s="67">
        <f t="shared" si="166"/>
        <v>963670</v>
      </c>
      <c r="AB89" s="67">
        <v>963670</v>
      </c>
      <c r="AC89" s="67">
        <v>0</v>
      </c>
      <c r="AD89" s="67">
        <v>0</v>
      </c>
      <c r="AE89" s="67">
        <v>0</v>
      </c>
      <c r="AF89" s="67">
        <v>0</v>
      </c>
      <c r="AG89" s="67">
        <f t="shared" si="167"/>
        <v>963670</v>
      </c>
      <c r="AH89" s="67">
        <f t="shared" ref="AH89:AH90" si="174">SUM(J89,P89,V89,AB89)</f>
        <v>3420978</v>
      </c>
      <c r="AI89" s="67">
        <f t="shared" ref="AI89:AI90" si="175">SUM(K89,Q89,W89,AC89)</f>
        <v>0</v>
      </c>
      <c r="AJ89" s="67">
        <f t="shared" ref="AJ89:AJ90" si="176">SUM(L89,R89,X89,AD89)</f>
        <v>0</v>
      </c>
      <c r="AK89" s="67">
        <f t="shared" ref="AK89:AK90" si="177">SUM(M89,S89,Y89,AE89)</f>
        <v>0</v>
      </c>
      <c r="AL89" s="67">
        <f t="shared" ref="AL89:AL90" si="178">SUM(N89,T89,Z89,AF89)</f>
        <v>0</v>
      </c>
      <c r="AM89" s="67">
        <f t="shared" si="168"/>
        <v>3420978</v>
      </c>
      <c r="AN89" s="67">
        <v>0</v>
      </c>
      <c r="AO89" s="67">
        <v>0</v>
      </c>
      <c r="AP89" s="67">
        <v>0</v>
      </c>
      <c r="AQ89" s="67">
        <v>0</v>
      </c>
      <c r="AR89" s="67">
        <v>0</v>
      </c>
      <c r="AS89" s="67">
        <f t="shared" si="169"/>
        <v>0</v>
      </c>
      <c r="AT89" s="67">
        <f t="shared" ref="AT89:AT90" si="179">AH89+AN89</f>
        <v>3420978</v>
      </c>
      <c r="AU89" s="67">
        <f t="shared" ref="AU89:AU90" si="180">AI89+AO89</f>
        <v>0</v>
      </c>
      <c r="AV89" s="67">
        <f t="shared" ref="AV89:AV90" si="181">AJ89+AP89</f>
        <v>0</v>
      </c>
      <c r="AW89" s="67">
        <f t="shared" ref="AW89:AW90" si="182">AK89+AQ89</f>
        <v>0</v>
      </c>
      <c r="AX89" s="67">
        <f t="shared" ref="AX89:AX90" si="183">AL89+AR89</f>
        <v>0</v>
      </c>
      <c r="AY89" s="67">
        <f t="shared" si="173"/>
        <v>3420978</v>
      </c>
    </row>
    <row r="90" spans="1:51" ht="204">
      <c r="A90" s="3" t="s">
        <v>219</v>
      </c>
      <c r="B90" s="3" t="s">
        <v>192</v>
      </c>
      <c r="C90" s="3" t="s">
        <v>204</v>
      </c>
      <c r="D90" s="3" t="s">
        <v>71</v>
      </c>
      <c r="E90" s="3"/>
      <c r="F90" s="144">
        <v>4</v>
      </c>
      <c r="G90" s="28" t="s">
        <v>146</v>
      </c>
      <c r="H90" s="28" t="s">
        <v>920</v>
      </c>
      <c r="I90" s="3"/>
      <c r="J90" s="67">
        <v>34507</v>
      </c>
      <c r="K90" s="67">
        <v>0</v>
      </c>
      <c r="L90" s="67">
        <v>0</v>
      </c>
      <c r="M90" s="67">
        <v>0</v>
      </c>
      <c r="N90" s="67">
        <v>0</v>
      </c>
      <c r="O90" s="67">
        <f t="shared" si="164"/>
        <v>34507</v>
      </c>
      <c r="P90" s="67">
        <v>352780</v>
      </c>
      <c r="Q90" s="67">
        <v>0</v>
      </c>
      <c r="R90" s="67">
        <v>0</v>
      </c>
      <c r="S90" s="67">
        <v>0</v>
      </c>
      <c r="T90" s="67">
        <v>0</v>
      </c>
      <c r="U90" s="67">
        <f t="shared" si="165"/>
        <v>352780</v>
      </c>
      <c r="V90" s="67">
        <v>45789</v>
      </c>
      <c r="W90" s="67">
        <v>0</v>
      </c>
      <c r="X90" s="67">
        <v>0</v>
      </c>
      <c r="Y90" s="67">
        <v>0</v>
      </c>
      <c r="Z90" s="67">
        <v>0</v>
      </c>
      <c r="AA90" s="67">
        <f t="shared" si="166"/>
        <v>45789</v>
      </c>
      <c r="AB90" s="67">
        <v>50368</v>
      </c>
      <c r="AC90" s="67">
        <v>0</v>
      </c>
      <c r="AD90" s="67">
        <v>0</v>
      </c>
      <c r="AE90" s="67">
        <v>0</v>
      </c>
      <c r="AF90" s="67">
        <v>0</v>
      </c>
      <c r="AG90" s="67">
        <f t="shared" si="167"/>
        <v>50368</v>
      </c>
      <c r="AH90" s="67">
        <f t="shared" si="174"/>
        <v>483444</v>
      </c>
      <c r="AI90" s="67">
        <f t="shared" si="175"/>
        <v>0</v>
      </c>
      <c r="AJ90" s="67">
        <f t="shared" si="176"/>
        <v>0</v>
      </c>
      <c r="AK90" s="67">
        <f t="shared" si="177"/>
        <v>0</v>
      </c>
      <c r="AL90" s="67">
        <f t="shared" si="178"/>
        <v>0</v>
      </c>
      <c r="AM90" s="67">
        <f t="shared" si="168"/>
        <v>483444</v>
      </c>
      <c r="AN90" s="67">
        <v>0</v>
      </c>
      <c r="AO90" s="67">
        <v>0</v>
      </c>
      <c r="AP90" s="67">
        <v>0</v>
      </c>
      <c r="AQ90" s="67">
        <v>0</v>
      </c>
      <c r="AR90" s="67">
        <v>0</v>
      </c>
      <c r="AS90" s="67">
        <f t="shared" si="169"/>
        <v>0</v>
      </c>
      <c r="AT90" s="67">
        <f t="shared" si="179"/>
        <v>483444</v>
      </c>
      <c r="AU90" s="67">
        <f t="shared" si="180"/>
        <v>0</v>
      </c>
      <c r="AV90" s="67">
        <f t="shared" si="181"/>
        <v>0</v>
      </c>
      <c r="AW90" s="67">
        <f t="shared" si="182"/>
        <v>0</v>
      </c>
      <c r="AX90" s="67">
        <f t="shared" si="183"/>
        <v>0</v>
      </c>
      <c r="AY90" s="67">
        <f t="shared" si="173"/>
        <v>483444</v>
      </c>
    </row>
    <row r="91" spans="1:51" ht="89.25">
      <c r="A91" s="3" t="s">
        <v>220</v>
      </c>
      <c r="B91" s="3" t="s">
        <v>141</v>
      </c>
      <c r="C91" s="3" t="s">
        <v>311</v>
      </c>
      <c r="D91" s="3" t="s">
        <v>71</v>
      </c>
      <c r="E91" s="3"/>
      <c r="F91" s="144">
        <v>4</v>
      </c>
      <c r="G91" s="28" t="s">
        <v>146</v>
      </c>
      <c r="H91" s="28" t="s">
        <v>147</v>
      </c>
      <c r="I91" s="3"/>
      <c r="J91" s="67">
        <v>106716</v>
      </c>
      <c r="K91" s="67">
        <v>0</v>
      </c>
      <c r="L91" s="67">
        <v>0</v>
      </c>
      <c r="M91" s="67">
        <v>0</v>
      </c>
      <c r="N91" s="67">
        <v>0</v>
      </c>
      <c r="O91" s="67">
        <f t="shared" si="164"/>
        <v>106716</v>
      </c>
      <c r="P91" s="67">
        <v>239076</v>
      </c>
      <c r="Q91" s="67">
        <v>0</v>
      </c>
      <c r="R91" s="67">
        <v>0</v>
      </c>
      <c r="S91" s="67">
        <v>0</v>
      </c>
      <c r="T91" s="67">
        <v>0</v>
      </c>
      <c r="U91" s="67">
        <f t="shared" si="165"/>
        <v>239076</v>
      </c>
      <c r="V91" s="67">
        <v>249906</v>
      </c>
      <c r="W91" s="67">
        <v>0</v>
      </c>
      <c r="X91" s="67">
        <v>0</v>
      </c>
      <c r="Y91" s="67">
        <v>0</v>
      </c>
      <c r="Z91" s="67">
        <v>0</v>
      </c>
      <c r="AA91" s="67">
        <f t="shared" si="166"/>
        <v>249906</v>
      </c>
      <c r="AB91" s="67">
        <v>248886</v>
      </c>
      <c r="AC91" s="67">
        <v>0</v>
      </c>
      <c r="AD91" s="67">
        <v>0</v>
      </c>
      <c r="AE91" s="67">
        <v>0</v>
      </c>
      <c r="AF91" s="67">
        <v>0</v>
      </c>
      <c r="AG91" s="67">
        <f t="shared" si="167"/>
        <v>248886</v>
      </c>
      <c r="AH91" s="67">
        <f t="shared" si="151"/>
        <v>844584</v>
      </c>
      <c r="AI91" s="67">
        <f t="shared" si="152"/>
        <v>0</v>
      </c>
      <c r="AJ91" s="67">
        <f t="shared" si="153"/>
        <v>0</v>
      </c>
      <c r="AK91" s="67">
        <f t="shared" si="154"/>
        <v>0</v>
      </c>
      <c r="AL91" s="67">
        <f t="shared" si="155"/>
        <v>0</v>
      </c>
      <c r="AM91" s="67">
        <f t="shared" si="168"/>
        <v>844584</v>
      </c>
      <c r="AN91" s="67">
        <v>0</v>
      </c>
      <c r="AO91" s="67">
        <v>0</v>
      </c>
      <c r="AP91" s="67">
        <v>0</v>
      </c>
      <c r="AQ91" s="67">
        <v>0</v>
      </c>
      <c r="AR91" s="67">
        <v>0</v>
      </c>
      <c r="AS91" s="67">
        <f t="shared" si="169"/>
        <v>0</v>
      </c>
      <c r="AT91" s="67">
        <f t="shared" ref="AT91:AT92" si="184">AH91+AN91</f>
        <v>844584</v>
      </c>
      <c r="AU91" s="67">
        <f t="shared" ref="AU91:AU92" si="185">AI91+AO91</f>
        <v>0</v>
      </c>
      <c r="AV91" s="67">
        <f t="shared" ref="AV91:AV92" si="186">AJ91+AP91</f>
        <v>0</v>
      </c>
      <c r="AW91" s="67">
        <f t="shared" ref="AW91:AW92" si="187">AK91+AQ91</f>
        <v>0</v>
      </c>
      <c r="AX91" s="67">
        <f t="shared" ref="AX91:AX92" si="188">AL91+AR91</f>
        <v>0</v>
      </c>
      <c r="AY91" s="67">
        <f t="shared" si="173"/>
        <v>844584</v>
      </c>
    </row>
    <row r="92" spans="1:51" ht="191.25">
      <c r="A92" s="3" t="s">
        <v>221</v>
      </c>
      <c r="B92" s="3" t="s">
        <v>208</v>
      </c>
      <c r="C92" s="3" t="s">
        <v>209</v>
      </c>
      <c r="D92" s="3" t="s">
        <v>71</v>
      </c>
      <c r="E92" s="3"/>
      <c r="F92" s="144">
        <v>4</v>
      </c>
      <c r="G92" s="28" t="s">
        <v>146</v>
      </c>
      <c r="H92" s="28" t="s">
        <v>919</v>
      </c>
      <c r="I92" s="3"/>
      <c r="J92" s="67">
        <v>98427</v>
      </c>
      <c r="K92" s="67">
        <v>0</v>
      </c>
      <c r="L92" s="67">
        <v>0</v>
      </c>
      <c r="M92" s="67">
        <v>0</v>
      </c>
      <c r="N92" s="67">
        <v>0</v>
      </c>
      <c r="O92" s="67">
        <f t="shared" si="164"/>
        <v>98427</v>
      </c>
      <c r="P92" s="67">
        <v>203794</v>
      </c>
      <c r="Q92" s="67">
        <v>0</v>
      </c>
      <c r="R92" s="67">
        <v>0</v>
      </c>
      <c r="S92" s="67">
        <v>0</v>
      </c>
      <c r="T92" s="67">
        <v>0</v>
      </c>
      <c r="U92" s="67">
        <f t="shared" si="165"/>
        <v>203794</v>
      </c>
      <c r="V92" s="67">
        <v>353961</v>
      </c>
      <c r="W92" s="67">
        <v>0</v>
      </c>
      <c r="X92" s="67">
        <v>0</v>
      </c>
      <c r="Y92" s="67">
        <v>0</v>
      </c>
      <c r="Z92" s="67">
        <v>0</v>
      </c>
      <c r="AA92" s="67">
        <f t="shared" si="166"/>
        <v>353961</v>
      </c>
      <c r="AB92" s="67">
        <v>392776</v>
      </c>
      <c r="AC92" s="67">
        <v>0</v>
      </c>
      <c r="AD92" s="67">
        <v>0</v>
      </c>
      <c r="AE92" s="67">
        <v>0</v>
      </c>
      <c r="AF92" s="67">
        <v>0</v>
      </c>
      <c r="AG92" s="67">
        <f t="shared" si="167"/>
        <v>392776</v>
      </c>
      <c r="AH92" s="67">
        <f t="shared" ref="AH92" si="189">SUM(J92,P92,V92,AB92)</f>
        <v>1048958</v>
      </c>
      <c r="AI92" s="67">
        <f t="shared" ref="AI92" si="190">SUM(K92,Q92,W92,AC92)</f>
        <v>0</v>
      </c>
      <c r="AJ92" s="67">
        <f t="shared" ref="AJ92" si="191">SUM(L92,R92,X92,AD92)</f>
        <v>0</v>
      </c>
      <c r="AK92" s="67">
        <f t="shared" ref="AK92" si="192">SUM(M92,S92,Y92,AE92)</f>
        <v>0</v>
      </c>
      <c r="AL92" s="67">
        <f t="shared" ref="AL92" si="193">SUM(N92,T92,Z92,AF92)</f>
        <v>0</v>
      </c>
      <c r="AM92" s="67">
        <f t="shared" si="168"/>
        <v>1048958</v>
      </c>
      <c r="AN92" s="67">
        <v>0</v>
      </c>
      <c r="AO92" s="67">
        <v>0</v>
      </c>
      <c r="AP92" s="67">
        <v>0</v>
      </c>
      <c r="AQ92" s="67">
        <v>0</v>
      </c>
      <c r="AR92" s="67">
        <v>0</v>
      </c>
      <c r="AS92" s="67">
        <f t="shared" si="169"/>
        <v>0</v>
      </c>
      <c r="AT92" s="67">
        <f t="shared" si="184"/>
        <v>1048958</v>
      </c>
      <c r="AU92" s="67">
        <f t="shared" si="185"/>
        <v>0</v>
      </c>
      <c r="AV92" s="67">
        <f t="shared" si="186"/>
        <v>0</v>
      </c>
      <c r="AW92" s="67">
        <f t="shared" si="187"/>
        <v>0</v>
      </c>
      <c r="AX92" s="67">
        <f t="shared" si="188"/>
        <v>0</v>
      </c>
      <c r="AY92" s="67">
        <f t="shared" si="173"/>
        <v>1048958</v>
      </c>
    </row>
    <row r="93" spans="1:51" ht="127.5">
      <c r="A93" s="3" t="s">
        <v>312</v>
      </c>
      <c r="B93" s="3" t="s">
        <v>194</v>
      </c>
      <c r="C93" s="3" t="s">
        <v>195</v>
      </c>
      <c r="D93" s="3" t="s">
        <v>71</v>
      </c>
      <c r="E93" s="3"/>
      <c r="F93" s="144">
        <v>4</v>
      </c>
      <c r="G93" s="28">
        <v>16</v>
      </c>
      <c r="H93" s="28" t="s">
        <v>196</v>
      </c>
      <c r="I93" s="3"/>
      <c r="J93" s="67">
        <v>522526.49758999998</v>
      </c>
      <c r="K93" s="67">
        <v>0</v>
      </c>
      <c r="L93" s="67">
        <v>0</v>
      </c>
      <c r="M93" s="67">
        <v>0</v>
      </c>
      <c r="N93" s="67">
        <v>0</v>
      </c>
      <c r="O93" s="67">
        <f t="shared" si="164"/>
        <v>522526.49758999998</v>
      </c>
      <c r="P93" s="67">
        <v>1738250.9509999999</v>
      </c>
      <c r="Q93" s="67">
        <v>0</v>
      </c>
      <c r="R93" s="67">
        <v>0</v>
      </c>
      <c r="S93" s="67">
        <v>0</v>
      </c>
      <c r="T93" s="67">
        <v>0</v>
      </c>
      <c r="U93" s="67">
        <f t="shared" si="165"/>
        <v>1738250.9509999999</v>
      </c>
      <c r="V93" s="67">
        <v>770422.05099999998</v>
      </c>
      <c r="W93" s="67">
        <v>0</v>
      </c>
      <c r="X93" s="67">
        <v>0</v>
      </c>
      <c r="Y93" s="67">
        <v>0</v>
      </c>
      <c r="Z93" s="67">
        <v>0</v>
      </c>
      <c r="AA93" s="67">
        <f t="shared" si="166"/>
        <v>770422.05099999998</v>
      </c>
      <c r="AB93" s="67">
        <v>641745.56099999999</v>
      </c>
      <c r="AC93" s="67">
        <v>0</v>
      </c>
      <c r="AD93" s="67">
        <v>0</v>
      </c>
      <c r="AE93" s="67">
        <v>0</v>
      </c>
      <c r="AF93" s="67">
        <v>0</v>
      </c>
      <c r="AG93" s="67">
        <f t="shared" si="167"/>
        <v>641745.56099999999</v>
      </c>
      <c r="AH93" s="67">
        <f t="shared" ref="AH93:AH120" si="194">SUM(J93,P93,V93,AB93)</f>
        <v>3672945.0605899999</v>
      </c>
      <c r="AI93" s="67">
        <f t="shared" ref="AI93:AI120" si="195">SUM(K93,Q93,W93,AC93)</f>
        <v>0</v>
      </c>
      <c r="AJ93" s="67">
        <f t="shared" ref="AJ93:AJ120" si="196">SUM(L93,R93,X93,AD93)</f>
        <v>0</v>
      </c>
      <c r="AK93" s="67">
        <f t="shared" ref="AK93:AK120" si="197">SUM(M93,S93,Y93,AE93)</f>
        <v>0</v>
      </c>
      <c r="AL93" s="67">
        <f t="shared" ref="AL93:AL120" si="198">SUM(N93,T93,Z93,AF93)</f>
        <v>0</v>
      </c>
      <c r="AM93" s="67">
        <f t="shared" si="168"/>
        <v>3672945.0605899999</v>
      </c>
      <c r="AN93" s="67">
        <v>0</v>
      </c>
      <c r="AO93" s="67">
        <v>0</v>
      </c>
      <c r="AP93" s="67">
        <v>0</v>
      </c>
      <c r="AQ93" s="67">
        <v>0</v>
      </c>
      <c r="AR93" s="67">
        <v>0</v>
      </c>
      <c r="AS93" s="67">
        <f t="shared" si="169"/>
        <v>0</v>
      </c>
      <c r="AT93" s="67">
        <f t="shared" ref="AT93" si="199">AH93+AN93</f>
        <v>3672945.0605899999</v>
      </c>
      <c r="AU93" s="67">
        <f t="shared" ref="AU93" si="200">AI93+AO93</f>
        <v>0</v>
      </c>
      <c r="AV93" s="67">
        <f t="shared" ref="AV93" si="201">AJ93+AP93</f>
        <v>0</v>
      </c>
      <c r="AW93" s="67">
        <f t="shared" ref="AW93" si="202">AK93+AQ93</f>
        <v>0</v>
      </c>
      <c r="AX93" s="67">
        <f t="shared" ref="AX93" si="203">AL93+AR93</f>
        <v>0</v>
      </c>
      <c r="AY93" s="67">
        <f t="shared" si="173"/>
        <v>3672945.0605899999</v>
      </c>
    </row>
    <row r="94" spans="1:51">
      <c r="A94" s="3" t="s">
        <v>966</v>
      </c>
      <c r="B94" s="4"/>
      <c r="C94" s="4"/>
      <c r="D94" s="4"/>
      <c r="E94" s="4"/>
      <c r="F94" s="144"/>
      <c r="G94" s="144"/>
      <c r="H94" s="144"/>
      <c r="I94" s="3"/>
      <c r="J94" s="67">
        <f>SUM(J95:J98)</f>
        <v>1160665.35399</v>
      </c>
      <c r="K94" s="67">
        <f t="shared" ref="K94:AS94" si="204">SUM(K95:K98)</f>
        <v>0</v>
      </c>
      <c r="L94" s="67">
        <f t="shared" si="204"/>
        <v>0</v>
      </c>
      <c r="M94" s="67">
        <f t="shared" si="204"/>
        <v>0</v>
      </c>
      <c r="N94" s="67">
        <f t="shared" si="204"/>
        <v>0</v>
      </c>
      <c r="O94" s="67">
        <f t="shared" si="204"/>
        <v>1160665.35399</v>
      </c>
      <c r="P94" s="67">
        <f t="shared" si="204"/>
        <v>2689870.24682</v>
      </c>
      <c r="Q94" s="67">
        <f t="shared" si="204"/>
        <v>0</v>
      </c>
      <c r="R94" s="67">
        <f t="shared" si="204"/>
        <v>0</v>
      </c>
      <c r="S94" s="67">
        <f t="shared" si="204"/>
        <v>0</v>
      </c>
      <c r="T94" s="67">
        <f t="shared" si="204"/>
        <v>0</v>
      </c>
      <c r="U94" s="67">
        <f t="shared" si="204"/>
        <v>2689870.24682</v>
      </c>
      <c r="V94" s="67">
        <f t="shared" si="204"/>
        <v>2003814.5227000001</v>
      </c>
      <c r="W94" s="67">
        <f t="shared" si="204"/>
        <v>0</v>
      </c>
      <c r="X94" s="67">
        <f t="shared" si="204"/>
        <v>0</v>
      </c>
      <c r="Y94" s="67">
        <f t="shared" si="204"/>
        <v>0</v>
      </c>
      <c r="Z94" s="67">
        <f t="shared" si="204"/>
        <v>0</v>
      </c>
      <c r="AA94" s="67">
        <f t="shared" si="204"/>
        <v>2003814.5227000001</v>
      </c>
      <c r="AB94" s="67">
        <f t="shared" si="204"/>
        <v>1371278.22178</v>
      </c>
      <c r="AC94" s="67">
        <f t="shared" si="204"/>
        <v>0</v>
      </c>
      <c r="AD94" s="67">
        <f t="shared" si="204"/>
        <v>0</v>
      </c>
      <c r="AE94" s="67">
        <f t="shared" si="204"/>
        <v>0</v>
      </c>
      <c r="AF94" s="67">
        <f t="shared" si="204"/>
        <v>0</v>
      </c>
      <c r="AG94" s="67">
        <f t="shared" si="204"/>
        <v>1371278.22178</v>
      </c>
      <c r="AH94" s="67">
        <f t="shared" si="194"/>
        <v>7225628.3452899996</v>
      </c>
      <c r="AI94" s="67">
        <f t="shared" si="195"/>
        <v>0</v>
      </c>
      <c r="AJ94" s="67">
        <f t="shared" si="196"/>
        <v>0</v>
      </c>
      <c r="AK94" s="67">
        <f t="shared" si="197"/>
        <v>0</v>
      </c>
      <c r="AL94" s="67">
        <f t="shared" si="198"/>
        <v>0</v>
      </c>
      <c r="AM94" s="67">
        <f t="shared" si="156"/>
        <v>7225628.3452899996</v>
      </c>
      <c r="AN94" s="67">
        <f t="shared" si="204"/>
        <v>0</v>
      </c>
      <c r="AO94" s="67">
        <f t="shared" si="204"/>
        <v>0</v>
      </c>
      <c r="AP94" s="67">
        <f t="shared" si="204"/>
        <v>0</v>
      </c>
      <c r="AQ94" s="67">
        <f t="shared" si="204"/>
        <v>0</v>
      </c>
      <c r="AR94" s="67">
        <f t="shared" si="204"/>
        <v>0</v>
      </c>
      <c r="AS94" s="67">
        <f t="shared" si="204"/>
        <v>0</v>
      </c>
      <c r="AT94" s="67">
        <f t="shared" si="157"/>
        <v>7225628.3452899996</v>
      </c>
      <c r="AU94" s="67">
        <f t="shared" si="158"/>
        <v>0</v>
      </c>
      <c r="AV94" s="67">
        <f t="shared" si="159"/>
        <v>0</v>
      </c>
      <c r="AW94" s="67">
        <f t="shared" si="160"/>
        <v>0</v>
      </c>
      <c r="AX94" s="67">
        <f t="shared" si="161"/>
        <v>0</v>
      </c>
      <c r="AY94" s="67">
        <f t="shared" si="162"/>
        <v>7225628.3452899996</v>
      </c>
    </row>
    <row r="95" spans="1:51" ht="204">
      <c r="A95" s="3" t="s">
        <v>314</v>
      </c>
      <c r="B95" s="3" t="s">
        <v>192</v>
      </c>
      <c r="C95" s="3" t="s">
        <v>204</v>
      </c>
      <c r="D95" s="3" t="s">
        <v>71</v>
      </c>
      <c r="E95" s="3"/>
      <c r="F95" s="144">
        <v>4</v>
      </c>
      <c r="G95" s="28" t="s">
        <v>146</v>
      </c>
      <c r="H95" s="28" t="s">
        <v>920</v>
      </c>
      <c r="I95" s="3"/>
      <c r="J95" s="67">
        <v>197548</v>
      </c>
      <c r="K95" s="67">
        <v>0</v>
      </c>
      <c r="L95" s="67">
        <v>0</v>
      </c>
      <c r="M95" s="67">
        <v>0</v>
      </c>
      <c r="N95" s="67">
        <v>0</v>
      </c>
      <c r="O95" s="67">
        <f>SUM(J95:N95)</f>
        <v>197548</v>
      </c>
      <c r="P95" s="67">
        <v>1481780</v>
      </c>
      <c r="Q95" s="67">
        <v>0</v>
      </c>
      <c r="R95" s="67">
        <v>0</v>
      </c>
      <c r="S95" s="67">
        <v>0</v>
      </c>
      <c r="T95" s="67">
        <v>0</v>
      </c>
      <c r="U95" s="67">
        <f>SUM(P95:T95)</f>
        <v>1481780</v>
      </c>
      <c r="V95" s="67">
        <v>255326</v>
      </c>
      <c r="W95" s="67">
        <v>0</v>
      </c>
      <c r="X95" s="67">
        <v>0</v>
      </c>
      <c r="Y95" s="67">
        <v>0</v>
      </c>
      <c r="Z95" s="67">
        <v>0</v>
      </c>
      <c r="AA95" s="67">
        <f>SUM(V95:Z95)</f>
        <v>255326</v>
      </c>
      <c r="AB95" s="67">
        <v>280858</v>
      </c>
      <c r="AC95" s="67">
        <v>0</v>
      </c>
      <c r="AD95" s="67">
        <v>0</v>
      </c>
      <c r="AE95" s="67">
        <v>0</v>
      </c>
      <c r="AF95" s="67">
        <v>0</v>
      </c>
      <c r="AG95" s="67">
        <f>SUM(AB95:AF95)</f>
        <v>280858</v>
      </c>
      <c r="AH95" s="67">
        <f t="shared" si="194"/>
        <v>2215512</v>
      </c>
      <c r="AI95" s="67">
        <f t="shared" si="195"/>
        <v>0</v>
      </c>
      <c r="AJ95" s="67">
        <f t="shared" si="196"/>
        <v>0</v>
      </c>
      <c r="AK95" s="67">
        <f t="shared" si="197"/>
        <v>0</v>
      </c>
      <c r="AL95" s="67">
        <f t="shared" si="198"/>
        <v>0</v>
      </c>
      <c r="AM95" s="67">
        <f t="shared" ref="AM95" si="205">SUM(AH95:AL95)</f>
        <v>2215512</v>
      </c>
      <c r="AN95" s="67">
        <v>0</v>
      </c>
      <c r="AO95" s="67">
        <v>0</v>
      </c>
      <c r="AP95" s="67">
        <v>0</v>
      </c>
      <c r="AQ95" s="67">
        <v>0</v>
      </c>
      <c r="AR95" s="67">
        <v>0</v>
      </c>
      <c r="AS95" s="67">
        <f>SUM(AN95:AR95)</f>
        <v>0</v>
      </c>
      <c r="AT95" s="67">
        <f t="shared" si="157"/>
        <v>2215512</v>
      </c>
      <c r="AU95" s="67">
        <f t="shared" si="158"/>
        <v>0</v>
      </c>
      <c r="AV95" s="67">
        <f t="shared" ref="AV95" si="206">AJ95+AP95</f>
        <v>0</v>
      </c>
      <c r="AW95" s="67">
        <f t="shared" ref="AW95" si="207">AK95+AQ95</f>
        <v>0</v>
      </c>
      <c r="AX95" s="67">
        <f t="shared" ref="AX95" si="208">AL95+AR95</f>
        <v>0</v>
      </c>
      <c r="AY95" s="67">
        <f>SUM(AT95:AX95)</f>
        <v>2215512</v>
      </c>
    </row>
    <row r="96" spans="1:51" ht="204">
      <c r="A96" s="3" t="s">
        <v>218</v>
      </c>
      <c r="B96" s="3" t="s">
        <v>197</v>
      </c>
      <c r="C96" s="3" t="s">
        <v>198</v>
      </c>
      <c r="D96" s="3" t="s">
        <v>71</v>
      </c>
      <c r="E96" s="3"/>
      <c r="F96" s="144">
        <v>4</v>
      </c>
      <c r="G96" s="28" t="s">
        <v>146</v>
      </c>
      <c r="H96" s="28" t="s">
        <v>919</v>
      </c>
      <c r="I96" s="3"/>
      <c r="J96" s="67">
        <v>16090</v>
      </c>
      <c r="K96" s="67">
        <v>0</v>
      </c>
      <c r="L96" s="67">
        <v>0</v>
      </c>
      <c r="M96" s="67">
        <v>0</v>
      </c>
      <c r="N96" s="67">
        <v>0</v>
      </c>
      <c r="O96" s="67">
        <f t="shared" ref="O96:O98" si="209">SUM(J96:N96)</f>
        <v>16090</v>
      </c>
      <c r="P96" s="67">
        <v>0</v>
      </c>
      <c r="Q96" s="67">
        <v>0</v>
      </c>
      <c r="R96" s="67">
        <v>0</v>
      </c>
      <c r="S96" s="67">
        <v>0</v>
      </c>
      <c r="T96" s="67">
        <v>0</v>
      </c>
      <c r="U96" s="67">
        <f t="shared" ref="U96:U98" si="210">SUM(P96:T96)</f>
        <v>0</v>
      </c>
      <c r="V96" s="67">
        <v>20560</v>
      </c>
      <c r="W96" s="67">
        <v>0</v>
      </c>
      <c r="X96" s="67">
        <v>0</v>
      </c>
      <c r="Y96" s="67">
        <v>0</v>
      </c>
      <c r="Z96" s="67">
        <v>0</v>
      </c>
      <c r="AA96" s="67">
        <f t="shared" ref="AA96:AA98" si="211">SUM(V96:Z96)</f>
        <v>20560</v>
      </c>
      <c r="AB96" s="67">
        <v>20560</v>
      </c>
      <c r="AC96" s="67">
        <v>0</v>
      </c>
      <c r="AD96" s="67">
        <v>0</v>
      </c>
      <c r="AE96" s="67">
        <v>0</v>
      </c>
      <c r="AF96" s="67">
        <v>0</v>
      </c>
      <c r="AG96" s="67">
        <f t="shared" ref="AG96:AG98" si="212">SUM(AB96:AF96)</f>
        <v>20560</v>
      </c>
      <c r="AH96" s="67">
        <f t="shared" ref="AH96:AH97" si="213">SUM(J96,P96,V96,AB96)</f>
        <v>57210</v>
      </c>
      <c r="AI96" s="67">
        <f t="shared" ref="AI96:AI97" si="214">SUM(K96,Q96,W96,AC96)</f>
        <v>0</v>
      </c>
      <c r="AJ96" s="67">
        <f t="shared" ref="AJ96:AJ97" si="215">SUM(L96,R96,X96,AD96)</f>
        <v>0</v>
      </c>
      <c r="AK96" s="67">
        <f t="shared" ref="AK96:AK97" si="216">SUM(M96,S96,Y96,AE96)</f>
        <v>0</v>
      </c>
      <c r="AL96" s="67">
        <f t="shared" ref="AL96:AL97" si="217">SUM(N96,T96,Z96,AF96)</f>
        <v>0</v>
      </c>
      <c r="AM96" s="67">
        <f t="shared" ref="AM96:AM97" si="218">SUM(AH96:AL96)</f>
        <v>57210</v>
      </c>
      <c r="AN96" s="67">
        <v>0</v>
      </c>
      <c r="AO96" s="67">
        <v>0</v>
      </c>
      <c r="AP96" s="67">
        <v>0</v>
      </c>
      <c r="AQ96" s="67">
        <v>0</v>
      </c>
      <c r="AR96" s="67">
        <v>0</v>
      </c>
      <c r="AS96" s="67">
        <f t="shared" ref="AS96:AS98" si="219">SUM(AN96:AR96)</f>
        <v>0</v>
      </c>
      <c r="AT96" s="67">
        <f t="shared" ref="AT96:AT98" si="220">AH96+AN96</f>
        <v>57210</v>
      </c>
      <c r="AU96" s="67">
        <f t="shared" ref="AU96:AU98" si="221">AI96+AO96</f>
        <v>0</v>
      </c>
      <c r="AV96" s="67">
        <f t="shared" ref="AV96:AV98" si="222">AJ96+AP96</f>
        <v>0</v>
      </c>
      <c r="AW96" s="67">
        <f t="shared" ref="AW96:AW98" si="223">AK96+AQ96</f>
        <v>0</v>
      </c>
      <c r="AX96" s="67">
        <f t="shared" ref="AX96:AX98" si="224">AL96+AR96</f>
        <v>0</v>
      </c>
      <c r="AY96" s="67">
        <f t="shared" ref="AY96:AY98" si="225">SUM(AT96:AX96)</f>
        <v>57210</v>
      </c>
    </row>
    <row r="97" spans="1:52" ht="191.25">
      <c r="A97" s="3" t="s">
        <v>207</v>
      </c>
      <c r="B97" s="3" t="s">
        <v>208</v>
      </c>
      <c r="C97" s="3" t="s">
        <v>209</v>
      </c>
      <c r="D97" s="3" t="s">
        <v>71</v>
      </c>
      <c r="E97" s="3"/>
      <c r="F97" s="144">
        <v>4</v>
      </c>
      <c r="G97" s="28" t="s">
        <v>146</v>
      </c>
      <c r="H97" s="28" t="s">
        <v>919</v>
      </c>
      <c r="I97" s="3"/>
      <c r="J97" s="67">
        <v>33560</v>
      </c>
      <c r="K97" s="67">
        <v>0</v>
      </c>
      <c r="L97" s="67">
        <v>0</v>
      </c>
      <c r="M97" s="67">
        <v>0</v>
      </c>
      <c r="N97" s="67">
        <v>0</v>
      </c>
      <c r="O97" s="67">
        <f t="shared" si="209"/>
        <v>33560</v>
      </c>
      <c r="P97" s="67">
        <v>30676</v>
      </c>
      <c r="Q97" s="67">
        <v>0</v>
      </c>
      <c r="R97" s="67">
        <v>0</v>
      </c>
      <c r="S97" s="67">
        <v>0</v>
      </c>
      <c r="T97" s="67">
        <v>0</v>
      </c>
      <c r="U97" s="67">
        <f t="shared" si="210"/>
        <v>30676</v>
      </c>
      <c r="V97" s="67">
        <v>128138</v>
      </c>
      <c r="W97" s="67">
        <v>0</v>
      </c>
      <c r="X97" s="67">
        <v>0</v>
      </c>
      <c r="Y97" s="67">
        <v>0</v>
      </c>
      <c r="Z97" s="67">
        <v>0</v>
      </c>
      <c r="AA97" s="67">
        <f t="shared" si="211"/>
        <v>128138</v>
      </c>
      <c r="AB97" s="67">
        <v>146385</v>
      </c>
      <c r="AC97" s="67">
        <v>0</v>
      </c>
      <c r="AD97" s="67">
        <v>0</v>
      </c>
      <c r="AE97" s="67">
        <v>0</v>
      </c>
      <c r="AF97" s="67">
        <v>0</v>
      </c>
      <c r="AG97" s="67">
        <f t="shared" si="212"/>
        <v>146385</v>
      </c>
      <c r="AH97" s="67">
        <f t="shared" si="213"/>
        <v>338759</v>
      </c>
      <c r="AI97" s="67">
        <f t="shared" si="214"/>
        <v>0</v>
      </c>
      <c r="AJ97" s="67">
        <f t="shared" si="215"/>
        <v>0</v>
      </c>
      <c r="AK97" s="67">
        <f t="shared" si="216"/>
        <v>0</v>
      </c>
      <c r="AL97" s="67">
        <f t="shared" si="217"/>
        <v>0</v>
      </c>
      <c r="AM97" s="67">
        <f t="shared" si="218"/>
        <v>338759</v>
      </c>
      <c r="AN97" s="67">
        <v>0</v>
      </c>
      <c r="AO97" s="67">
        <v>0</v>
      </c>
      <c r="AP97" s="67">
        <v>0</v>
      </c>
      <c r="AQ97" s="67">
        <v>0</v>
      </c>
      <c r="AR97" s="67">
        <v>0</v>
      </c>
      <c r="AS97" s="67">
        <f t="shared" si="219"/>
        <v>0</v>
      </c>
      <c r="AT97" s="67">
        <f t="shared" si="220"/>
        <v>338759</v>
      </c>
      <c r="AU97" s="67">
        <f t="shared" si="221"/>
        <v>0</v>
      </c>
      <c r="AV97" s="67">
        <f t="shared" si="222"/>
        <v>0</v>
      </c>
      <c r="AW97" s="67">
        <f t="shared" si="223"/>
        <v>0</v>
      </c>
      <c r="AX97" s="67">
        <f t="shared" si="224"/>
        <v>0</v>
      </c>
      <c r="AY97" s="67">
        <f t="shared" si="225"/>
        <v>338759</v>
      </c>
    </row>
    <row r="98" spans="1:52" ht="127.5">
      <c r="A98" s="3" t="s">
        <v>210</v>
      </c>
      <c r="B98" s="3" t="s">
        <v>194</v>
      </c>
      <c r="C98" s="3" t="s">
        <v>195</v>
      </c>
      <c r="D98" s="3" t="s">
        <v>71</v>
      </c>
      <c r="E98" s="3"/>
      <c r="F98" s="144">
        <v>4</v>
      </c>
      <c r="G98" s="28">
        <v>16</v>
      </c>
      <c r="H98" s="28" t="s">
        <v>193</v>
      </c>
      <c r="I98" s="3"/>
      <c r="J98" s="67">
        <v>913467.35398999997</v>
      </c>
      <c r="K98" s="67">
        <v>0</v>
      </c>
      <c r="L98" s="67">
        <v>0</v>
      </c>
      <c r="M98" s="67">
        <v>0</v>
      </c>
      <c r="N98" s="67">
        <v>0</v>
      </c>
      <c r="O98" s="67">
        <f t="shared" si="209"/>
        <v>913467.35398999997</v>
      </c>
      <c r="P98" s="67">
        <v>1177414.24682</v>
      </c>
      <c r="Q98" s="67">
        <v>0</v>
      </c>
      <c r="R98" s="67">
        <v>0</v>
      </c>
      <c r="S98" s="67">
        <v>0</v>
      </c>
      <c r="T98" s="67">
        <v>0</v>
      </c>
      <c r="U98" s="67">
        <f t="shared" si="210"/>
        <v>1177414.24682</v>
      </c>
      <c r="V98" s="67">
        <v>1599790.5227000001</v>
      </c>
      <c r="W98" s="67">
        <v>0</v>
      </c>
      <c r="X98" s="67">
        <v>0</v>
      </c>
      <c r="Y98" s="67">
        <v>0</v>
      </c>
      <c r="Z98" s="67">
        <v>0</v>
      </c>
      <c r="AA98" s="67">
        <f t="shared" si="211"/>
        <v>1599790.5227000001</v>
      </c>
      <c r="AB98" s="67">
        <v>923475.22178000002</v>
      </c>
      <c r="AC98" s="67">
        <v>0</v>
      </c>
      <c r="AD98" s="67">
        <v>0</v>
      </c>
      <c r="AE98" s="67">
        <v>0</v>
      </c>
      <c r="AF98" s="67">
        <v>0</v>
      </c>
      <c r="AG98" s="67">
        <f t="shared" si="212"/>
        <v>923475.22178000002</v>
      </c>
      <c r="AH98" s="67">
        <f t="shared" si="194"/>
        <v>4614147.3452900006</v>
      </c>
      <c r="AI98" s="67">
        <f t="shared" si="195"/>
        <v>0</v>
      </c>
      <c r="AJ98" s="67">
        <f t="shared" si="196"/>
        <v>0</v>
      </c>
      <c r="AK98" s="67">
        <f t="shared" si="197"/>
        <v>0</v>
      </c>
      <c r="AL98" s="67">
        <f t="shared" si="198"/>
        <v>0</v>
      </c>
      <c r="AM98" s="67">
        <f t="shared" ref="AM98" si="226">SUM(AH98:AL98)</f>
        <v>4614147.3452900006</v>
      </c>
      <c r="AN98" s="67">
        <v>0</v>
      </c>
      <c r="AO98" s="67">
        <v>0</v>
      </c>
      <c r="AP98" s="67">
        <v>0</v>
      </c>
      <c r="AQ98" s="67">
        <v>0</v>
      </c>
      <c r="AR98" s="67">
        <v>0</v>
      </c>
      <c r="AS98" s="67">
        <f t="shared" si="219"/>
        <v>0</v>
      </c>
      <c r="AT98" s="67">
        <f t="shared" si="220"/>
        <v>4614147.3452900006</v>
      </c>
      <c r="AU98" s="67">
        <f t="shared" si="221"/>
        <v>0</v>
      </c>
      <c r="AV98" s="67">
        <f t="shared" si="222"/>
        <v>0</v>
      </c>
      <c r="AW98" s="67">
        <f t="shared" si="223"/>
        <v>0</v>
      </c>
      <c r="AX98" s="67">
        <f t="shared" si="224"/>
        <v>0</v>
      </c>
      <c r="AY98" s="67">
        <f t="shared" si="225"/>
        <v>4614147.3452900006</v>
      </c>
    </row>
    <row r="99" spans="1:52">
      <c r="A99" s="3" t="s">
        <v>967</v>
      </c>
      <c r="B99" s="4"/>
      <c r="C99" s="4"/>
      <c r="D99" s="4"/>
      <c r="E99" s="4"/>
      <c r="F99" s="144"/>
      <c r="G99" s="144"/>
      <c r="H99" s="144"/>
      <c r="I99" s="3"/>
      <c r="J99" s="67">
        <f t="shared" ref="J99:AS99" si="227">SUM(J100:J103)</f>
        <v>343021</v>
      </c>
      <c r="K99" s="67">
        <f t="shared" si="227"/>
        <v>0</v>
      </c>
      <c r="L99" s="67">
        <f t="shared" si="227"/>
        <v>0</v>
      </c>
      <c r="M99" s="67">
        <f t="shared" si="227"/>
        <v>0</v>
      </c>
      <c r="N99" s="67">
        <f t="shared" si="227"/>
        <v>0</v>
      </c>
      <c r="O99" s="67">
        <f t="shared" si="227"/>
        <v>343021</v>
      </c>
      <c r="P99" s="67">
        <f t="shared" si="227"/>
        <v>1422196</v>
      </c>
      <c r="Q99" s="67">
        <f t="shared" si="227"/>
        <v>0</v>
      </c>
      <c r="R99" s="67">
        <f t="shared" si="227"/>
        <v>0</v>
      </c>
      <c r="S99" s="67">
        <f t="shared" si="227"/>
        <v>0</v>
      </c>
      <c r="T99" s="67">
        <f t="shared" si="227"/>
        <v>0</v>
      </c>
      <c r="U99" s="67">
        <f t="shared" si="227"/>
        <v>1422196</v>
      </c>
      <c r="V99" s="67">
        <f t="shared" si="227"/>
        <v>3097295.9</v>
      </c>
      <c r="W99" s="67">
        <f t="shared" si="227"/>
        <v>0</v>
      </c>
      <c r="X99" s="67">
        <f t="shared" si="227"/>
        <v>0</v>
      </c>
      <c r="Y99" s="67">
        <f t="shared" si="227"/>
        <v>0</v>
      </c>
      <c r="Z99" s="67">
        <f t="shared" si="227"/>
        <v>0</v>
      </c>
      <c r="AA99" s="67">
        <f t="shared" si="227"/>
        <v>3097295.9</v>
      </c>
      <c r="AB99" s="67">
        <f t="shared" si="227"/>
        <v>3614525.49</v>
      </c>
      <c r="AC99" s="67">
        <f t="shared" si="227"/>
        <v>0</v>
      </c>
      <c r="AD99" s="67">
        <f t="shared" si="227"/>
        <v>0</v>
      </c>
      <c r="AE99" s="67">
        <f t="shared" si="227"/>
        <v>0</v>
      </c>
      <c r="AF99" s="67">
        <f t="shared" si="227"/>
        <v>0</v>
      </c>
      <c r="AG99" s="67">
        <f t="shared" si="227"/>
        <v>3614525.49</v>
      </c>
      <c r="AH99" s="67">
        <f t="shared" si="194"/>
        <v>8477038.3900000006</v>
      </c>
      <c r="AI99" s="67">
        <f t="shared" si="195"/>
        <v>0</v>
      </c>
      <c r="AJ99" s="67">
        <f t="shared" si="196"/>
        <v>0</v>
      </c>
      <c r="AK99" s="67">
        <f t="shared" si="197"/>
        <v>0</v>
      </c>
      <c r="AL99" s="67">
        <f t="shared" si="198"/>
        <v>0</v>
      </c>
      <c r="AM99" s="67">
        <f t="shared" si="156"/>
        <v>8477038.3900000006</v>
      </c>
      <c r="AN99" s="67">
        <f t="shared" si="227"/>
        <v>0</v>
      </c>
      <c r="AO99" s="67">
        <f t="shared" si="227"/>
        <v>0</v>
      </c>
      <c r="AP99" s="67">
        <f t="shared" si="227"/>
        <v>0</v>
      </c>
      <c r="AQ99" s="67">
        <f t="shared" si="227"/>
        <v>0</v>
      </c>
      <c r="AR99" s="67">
        <f t="shared" si="227"/>
        <v>0</v>
      </c>
      <c r="AS99" s="67">
        <f t="shared" si="227"/>
        <v>0</v>
      </c>
      <c r="AT99" s="67">
        <f t="shared" si="157"/>
        <v>8477038.3900000006</v>
      </c>
      <c r="AU99" s="67">
        <f t="shared" si="158"/>
        <v>0</v>
      </c>
      <c r="AV99" s="67">
        <f t="shared" si="159"/>
        <v>0</v>
      </c>
      <c r="AW99" s="67">
        <f t="shared" si="160"/>
        <v>0</v>
      </c>
      <c r="AX99" s="67">
        <f t="shared" si="161"/>
        <v>0</v>
      </c>
      <c r="AY99" s="67">
        <f t="shared" si="162"/>
        <v>8477038.3900000006</v>
      </c>
    </row>
    <row r="100" spans="1:52" ht="63.75">
      <c r="A100" s="3" t="s">
        <v>201</v>
      </c>
      <c r="B100" s="3" t="s">
        <v>110</v>
      </c>
      <c r="C100" s="3" t="s">
        <v>202</v>
      </c>
      <c r="D100" s="3" t="s">
        <v>111</v>
      </c>
      <c r="E100" s="3" t="s">
        <v>191</v>
      </c>
      <c r="F100" s="144">
        <v>4</v>
      </c>
      <c r="G100" s="28" t="s">
        <v>146</v>
      </c>
      <c r="H100" s="28" t="s">
        <v>113</v>
      </c>
      <c r="I100" s="3"/>
      <c r="J100" s="67">
        <v>9250</v>
      </c>
      <c r="K100" s="67">
        <v>0</v>
      </c>
      <c r="L100" s="67">
        <v>0</v>
      </c>
      <c r="M100" s="67">
        <v>0</v>
      </c>
      <c r="N100" s="67">
        <v>0</v>
      </c>
      <c r="O100" s="67">
        <f>SUM(J100:N100)</f>
        <v>9250</v>
      </c>
      <c r="P100" s="67">
        <v>38425</v>
      </c>
      <c r="Q100" s="67">
        <v>0</v>
      </c>
      <c r="R100" s="67">
        <v>0</v>
      </c>
      <c r="S100" s="67">
        <v>0</v>
      </c>
      <c r="T100" s="67">
        <v>0</v>
      </c>
      <c r="U100" s="67">
        <f>SUM(P100:T100)</f>
        <v>38425</v>
      </c>
      <c r="V100" s="67">
        <v>0</v>
      </c>
      <c r="W100" s="67">
        <v>0</v>
      </c>
      <c r="X100" s="67">
        <v>0</v>
      </c>
      <c r="Y100" s="67">
        <v>0</v>
      </c>
      <c r="Z100" s="67">
        <v>0</v>
      </c>
      <c r="AA100" s="67">
        <f>SUM(V100:Z100)</f>
        <v>0</v>
      </c>
      <c r="AB100" s="67">
        <v>0</v>
      </c>
      <c r="AC100" s="67">
        <v>0</v>
      </c>
      <c r="AD100" s="67">
        <v>0</v>
      </c>
      <c r="AE100" s="67">
        <v>0</v>
      </c>
      <c r="AF100" s="67">
        <v>0</v>
      </c>
      <c r="AG100" s="67">
        <f>SUM(AB100:AF100)</f>
        <v>0</v>
      </c>
      <c r="AH100" s="67">
        <f t="shared" si="194"/>
        <v>47675</v>
      </c>
      <c r="AI100" s="67">
        <f t="shared" si="195"/>
        <v>0</v>
      </c>
      <c r="AJ100" s="67">
        <f t="shared" si="196"/>
        <v>0</v>
      </c>
      <c r="AK100" s="67">
        <f t="shared" si="197"/>
        <v>0</v>
      </c>
      <c r="AL100" s="67">
        <f t="shared" si="198"/>
        <v>0</v>
      </c>
      <c r="AM100" s="67">
        <f>SUM(AH100:AL100)</f>
        <v>47675</v>
      </c>
      <c r="AN100" s="67">
        <v>0</v>
      </c>
      <c r="AO100" s="67">
        <v>0</v>
      </c>
      <c r="AP100" s="67">
        <v>0</v>
      </c>
      <c r="AQ100" s="67">
        <v>0</v>
      </c>
      <c r="AR100" s="67">
        <v>0</v>
      </c>
      <c r="AS100" s="67">
        <f>SUM(AN100:AR100)</f>
        <v>0</v>
      </c>
      <c r="AT100" s="67">
        <f t="shared" si="157"/>
        <v>47675</v>
      </c>
      <c r="AU100" s="67">
        <f t="shared" si="158"/>
        <v>0</v>
      </c>
      <c r="AV100" s="67">
        <f t="shared" ref="AV100" si="228">AJ100+AP100</f>
        <v>0</v>
      </c>
      <c r="AW100" s="67">
        <f t="shared" ref="AW100" si="229">AK100+AQ100</f>
        <v>0</v>
      </c>
      <c r="AX100" s="67">
        <f t="shared" ref="AX100" si="230">AL100+AR100</f>
        <v>0</v>
      </c>
      <c r="AY100" s="67">
        <f>SUM(AT100:AX100)</f>
        <v>47675</v>
      </c>
    </row>
    <row r="101" spans="1:52" ht="153">
      <c r="A101" s="3" t="s">
        <v>318</v>
      </c>
      <c r="B101" s="3" t="s">
        <v>315</v>
      </c>
      <c r="C101" s="3" t="s">
        <v>319</v>
      </c>
      <c r="D101" s="3" t="s">
        <v>71</v>
      </c>
      <c r="E101" s="3"/>
      <c r="F101" s="144">
        <v>4</v>
      </c>
      <c r="G101" s="28" t="s">
        <v>160</v>
      </c>
      <c r="H101" s="28" t="s">
        <v>316</v>
      </c>
      <c r="I101" s="3"/>
      <c r="J101" s="67">
        <v>183771</v>
      </c>
      <c r="K101" s="67">
        <v>0</v>
      </c>
      <c r="L101" s="67">
        <v>0</v>
      </c>
      <c r="M101" s="67">
        <v>0</v>
      </c>
      <c r="N101" s="67">
        <v>0</v>
      </c>
      <c r="O101" s="67">
        <f>SUM(J101:N101)</f>
        <v>183771</v>
      </c>
      <c r="P101" s="67">
        <v>1183771</v>
      </c>
      <c r="Q101" s="67">
        <v>0</v>
      </c>
      <c r="R101" s="67">
        <v>0</v>
      </c>
      <c r="S101" s="67">
        <v>0</v>
      </c>
      <c r="T101" s="67">
        <v>0</v>
      </c>
      <c r="U101" s="67">
        <f>SUM(P101:T101)</f>
        <v>1183771</v>
      </c>
      <c r="V101" s="67">
        <v>2772295.9</v>
      </c>
      <c r="W101" s="67">
        <v>0</v>
      </c>
      <c r="X101" s="67">
        <v>0</v>
      </c>
      <c r="Y101" s="67">
        <v>0</v>
      </c>
      <c r="Z101" s="67">
        <v>0</v>
      </c>
      <c r="AA101" s="67">
        <f>SUM(V101:Z101)</f>
        <v>2772295.9</v>
      </c>
      <c r="AB101" s="67">
        <v>3239525.49</v>
      </c>
      <c r="AC101" s="67">
        <v>0</v>
      </c>
      <c r="AD101" s="67">
        <v>0</v>
      </c>
      <c r="AE101" s="67">
        <v>0</v>
      </c>
      <c r="AF101" s="67">
        <v>0</v>
      </c>
      <c r="AG101" s="67">
        <f>SUM(AB101:AF101)</f>
        <v>3239525.49</v>
      </c>
      <c r="AH101" s="67">
        <f t="shared" si="194"/>
        <v>7379363.3900000006</v>
      </c>
      <c r="AI101" s="67">
        <f t="shared" si="195"/>
        <v>0</v>
      </c>
      <c r="AJ101" s="67">
        <f t="shared" si="196"/>
        <v>0</v>
      </c>
      <c r="AK101" s="67">
        <f t="shared" si="197"/>
        <v>0</v>
      </c>
      <c r="AL101" s="67">
        <f t="shared" si="198"/>
        <v>0</v>
      </c>
      <c r="AM101" s="67">
        <f>SUM(AH101:AL101)</f>
        <v>7379363.3900000006</v>
      </c>
      <c r="AN101" s="67">
        <v>0</v>
      </c>
      <c r="AO101" s="67">
        <v>0</v>
      </c>
      <c r="AP101" s="67">
        <v>0</v>
      </c>
      <c r="AQ101" s="67">
        <v>0</v>
      </c>
      <c r="AR101" s="67">
        <v>0</v>
      </c>
      <c r="AS101" s="67">
        <f>SUM(AN101:AR101)</f>
        <v>0</v>
      </c>
      <c r="AT101" s="67">
        <f t="shared" ref="AT101:AT103" si="231">AH101+AN101</f>
        <v>7379363.3900000006</v>
      </c>
      <c r="AU101" s="67">
        <f t="shared" ref="AU101:AU103" si="232">AI101+AO101</f>
        <v>0</v>
      </c>
      <c r="AV101" s="67">
        <f t="shared" ref="AV101:AV103" si="233">AJ101+AP101</f>
        <v>0</v>
      </c>
      <c r="AW101" s="67">
        <f t="shared" ref="AW101:AW103" si="234">AK101+AQ101</f>
        <v>0</v>
      </c>
      <c r="AX101" s="67">
        <f t="shared" ref="AX101:AX103" si="235">AL101+AR101</f>
        <v>0</v>
      </c>
      <c r="AY101" s="67">
        <f t="shared" ref="AY101:AY102" si="236">SUM(AT101:AX101)</f>
        <v>7379363.3900000006</v>
      </c>
    </row>
    <row r="102" spans="1:52" ht="204">
      <c r="A102" s="3" t="s">
        <v>317</v>
      </c>
      <c r="B102" s="3" t="s">
        <v>197</v>
      </c>
      <c r="C102" s="3" t="s">
        <v>198</v>
      </c>
      <c r="D102" s="3" t="s">
        <v>71</v>
      </c>
      <c r="E102" s="3"/>
      <c r="F102" s="144">
        <v>4</v>
      </c>
      <c r="G102" s="28" t="s">
        <v>146</v>
      </c>
      <c r="H102" s="28" t="s">
        <v>919</v>
      </c>
      <c r="I102" s="3"/>
      <c r="J102" s="67">
        <v>0</v>
      </c>
      <c r="K102" s="67">
        <v>0</v>
      </c>
      <c r="L102" s="67">
        <v>0</v>
      </c>
      <c r="M102" s="67">
        <v>0</v>
      </c>
      <c r="N102" s="67">
        <v>0</v>
      </c>
      <c r="O102" s="67">
        <f>SUM(J102:N102)</f>
        <v>0</v>
      </c>
      <c r="P102" s="67">
        <v>0</v>
      </c>
      <c r="Q102" s="67">
        <v>0</v>
      </c>
      <c r="R102" s="67">
        <v>0</v>
      </c>
      <c r="S102" s="67">
        <v>0</v>
      </c>
      <c r="T102" s="67">
        <v>0</v>
      </c>
      <c r="U102" s="67">
        <f>SUM(P102:T102)</f>
        <v>0</v>
      </c>
      <c r="V102" s="67">
        <v>75000</v>
      </c>
      <c r="W102" s="67">
        <v>0</v>
      </c>
      <c r="X102" s="67">
        <v>0</v>
      </c>
      <c r="Y102" s="67">
        <v>0</v>
      </c>
      <c r="Z102" s="67">
        <v>0</v>
      </c>
      <c r="AA102" s="67">
        <f>SUM(V102:Z102)</f>
        <v>75000</v>
      </c>
      <c r="AB102" s="67">
        <v>75000</v>
      </c>
      <c r="AC102" s="67">
        <v>0</v>
      </c>
      <c r="AD102" s="67">
        <v>0</v>
      </c>
      <c r="AE102" s="67">
        <v>0</v>
      </c>
      <c r="AF102" s="67">
        <v>0</v>
      </c>
      <c r="AG102" s="67">
        <f>SUM(AB102:AF102)</f>
        <v>75000</v>
      </c>
      <c r="AH102" s="67">
        <f t="shared" si="194"/>
        <v>150000</v>
      </c>
      <c r="AI102" s="67">
        <f t="shared" si="195"/>
        <v>0</v>
      </c>
      <c r="AJ102" s="67">
        <f t="shared" si="196"/>
        <v>0</v>
      </c>
      <c r="AK102" s="67">
        <f t="shared" si="197"/>
        <v>0</v>
      </c>
      <c r="AL102" s="67">
        <f t="shared" si="198"/>
        <v>0</v>
      </c>
      <c r="AM102" s="67">
        <f>SUM(AH102:AL102)</f>
        <v>150000</v>
      </c>
      <c r="AN102" s="67">
        <v>0</v>
      </c>
      <c r="AO102" s="67">
        <v>0</v>
      </c>
      <c r="AP102" s="67">
        <v>0</v>
      </c>
      <c r="AQ102" s="67">
        <v>0</v>
      </c>
      <c r="AR102" s="67">
        <v>0</v>
      </c>
      <c r="AS102" s="67">
        <f>SUM(AN102:AR102)</f>
        <v>0</v>
      </c>
      <c r="AT102" s="67">
        <f t="shared" si="231"/>
        <v>150000</v>
      </c>
      <c r="AU102" s="67">
        <f t="shared" si="232"/>
        <v>0</v>
      </c>
      <c r="AV102" s="67">
        <f t="shared" si="233"/>
        <v>0</v>
      </c>
      <c r="AW102" s="67">
        <f t="shared" si="234"/>
        <v>0</v>
      </c>
      <c r="AX102" s="67">
        <f t="shared" si="235"/>
        <v>0</v>
      </c>
      <c r="AY102" s="67">
        <f t="shared" si="236"/>
        <v>150000</v>
      </c>
    </row>
    <row r="103" spans="1:52" ht="89.25">
      <c r="A103" s="3" t="s">
        <v>220</v>
      </c>
      <c r="B103" s="3" t="s">
        <v>141</v>
      </c>
      <c r="C103" s="3" t="s">
        <v>311</v>
      </c>
      <c r="D103" s="3" t="s">
        <v>71</v>
      </c>
      <c r="E103" s="3"/>
      <c r="F103" s="144">
        <v>4</v>
      </c>
      <c r="G103" s="28" t="s">
        <v>160</v>
      </c>
      <c r="H103" s="28" t="s">
        <v>147</v>
      </c>
      <c r="I103" s="3"/>
      <c r="J103" s="67">
        <v>150000</v>
      </c>
      <c r="K103" s="67">
        <v>0</v>
      </c>
      <c r="L103" s="67">
        <v>0</v>
      </c>
      <c r="M103" s="67">
        <v>0</v>
      </c>
      <c r="N103" s="67">
        <v>0</v>
      </c>
      <c r="O103" s="67">
        <f>SUM(J103:N103)</f>
        <v>150000</v>
      </c>
      <c r="P103" s="67">
        <v>200000</v>
      </c>
      <c r="Q103" s="67">
        <v>0</v>
      </c>
      <c r="R103" s="67">
        <v>0</v>
      </c>
      <c r="S103" s="67">
        <v>0</v>
      </c>
      <c r="T103" s="67">
        <v>0</v>
      </c>
      <c r="U103" s="67">
        <f>SUM(P103:T103)</f>
        <v>200000</v>
      </c>
      <c r="V103" s="67">
        <v>250000</v>
      </c>
      <c r="W103" s="67">
        <v>0</v>
      </c>
      <c r="X103" s="67">
        <v>0</v>
      </c>
      <c r="Y103" s="67">
        <v>0</v>
      </c>
      <c r="Z103" s="67">
        <v>0</v>
      </c>
      <c r="AA103" s="67">
        <f>SUM(V103:Z103)</f>
        <v>250000</v>
      </c>
      <c r="AB103" s="67">
        <v>300000</v>
      </c>
      <c r="AC103" s="67">
        <v>0</v>
      </c>
      <c r="AD103" s="67">
        <v>0</v>
      </c>
      <c r="AE103" s="67">
        <v>0</v>
      </c>
      <c r="AF103" s="67">
        <v>0</v>
      </c>
      <c r="AG103" s="67">
        <f>SUM(AB103:AF103)</f>
        <v>300000</v>
      </c>
      <c r="AH103" s="67">
        <f t="shared" si="194"/>
        <v>900000</v>
      </c>
      <c r="AI103" s="67">
        <f t="shared" si="195"/>
        <v>0</v>
      </c>
      <c r="AJ103" s="67">
        <f t="shared" si="196"/>
        <v>0</v>
      </c>
      <c r="AK103" s="67">
        <f t="shared" si="197"/>
        <v>0</v>
      </c>
      <c r="AL103" s="67">
        <f t="shared" si="198"/>
        <v>0</v>
      </c>
      <c r="AM103" s="67">
        <f>SUM(AH103:AL103)</f>
        <v>900000</v>
      </c>
      <c r="AN103" s="67">
        <v>0</v>
      </c>
      <c r="AO103" s="67">
        <v>0</v>
      </c>
      <c r="AP103" s="67">
        <v>0</v>
      </c>
      <c r="AQ103" s="67">
        <v>0</v>
      </c>
      <c r="AR103" s="67">
        <v>0</v>
      </c>
      <c r="AS103" s="67">
        <f>SUM(AN103:AR103)</f>
        <v>0</v>
      </c>
      <c r="AT103" s="67">
        <f t="shared" si="231"/>
        <v>900000</v>
      </c>
      <c r="AU103" s="67">
        <f t="shared" si="232"/>
        <v>0</v>
      </c>
      <c r="AV103" s="67">
        <f t="shared" si="233"/>
        <v>0</v>
      </c>
      <c r="AW103" s="67">
        <f t="shared" si="234"/>
        <v>0</v>
      </c>
      <c r="AX103" s="67">
        <f t="shared" si="235"/>
        <v>0</v>
      </c>
      <c r="AY103" s="67">
        <f>SUM(AT103:AX103)</f>
        <v>900000</v>
      </c>
    </row>
    <row r="104" spans="1:52">
      <c r="A104" s="3" t="s">
        <v>190</v>
      </c>
      <c r="B104" s="3"/>
      <c r="C104" s="3"/>
      <c r="D104" s="3"/>
      <c r="E104" s="3"/>
      <c r="F104" s="144"/>
      <c r="G104" s="28"/>
      <c r="H104" s="28"/>
      <c r="I104" s="3"/>
      <c r="J104" s="67">
        <f>SUM(J105:J119)</f>
        <v>677873</v>
      </c>
      <c r="K104" s="67">
        <f t="shared" ref="K104:AS104" si="237">SUM(K105:K119)</f>
        <v>0</v>
      </c>
      <c r="L104" s="67">
        <f t="shared" si="237"/>
        <v>0</v>
      </c>
      <c r="M104" s="67">
        <f t="shared" si="237"/>
        <v>0</v>
      </c>
      <c r="N104" s="67">
        <f t="shared" si="237"/>
        <v>0</v>
      </c>
      <c r="O104" s="67">
        <f>SUM(O105:O119)</f>
        <v>677873</v>
      </c>
      <c r="P104" s="67">
        <f t="shared" si="237"/>
        <v>163513</v>
      </c>
      <c r="Q104" s="67">
        <f t="shared" si="237"/>
        <v>0</v>
      </c>
      <c r="R104" s="67">
        <f t="shared" si="237"/>
        <v>0</v>
      </c>
      <c r="S104" s="67">
        <f t="shared" si="237"/>
        <v>0</v>
      </c>
      <c r="T104" s="67">
        <f t="shared" si="237"/>
        <v>0</v>
      </c>
      <c r="U104" s="67">
        <f t="shared" si="237"/>
        <v>163513</v>
      </c>
      <c r="V104" s="67">
        <f t="shared" si="237"/>
        <v>95600</v>
      </c>
      <c r="W104" s="67">
        <f t="shared" si="237"/>
        <v>0</v>
      </c>
      <c r="X104" s="67">
        <f t="shared" si="237"/>
        <v>0</v>
      </c>
      <c r="Y104" s="67">
        <f t="shared" si="237"/>
        <v>0</v>
      </c>
      <c r="Z104" s="67">
        <f t="shared" si="237"/>
        <v>0</v>
      </c>
      <c r="AA104" s="67">
        <f t="shared" si="237"/>
        <v>95600</v>
      </c>
      <c r="AB104" s="67">
        <f t="shared" si="237"/>
        <v>100600</v>
      </c>
      <c r="AC104" s="67">
        <f t="shared" si="237"/>
        <v>0</v>
      </c>
      <c r="AD104" s="67">
        <f t="shared" si="237"/>
        <v>0</v>
      </c>
      <c r="AE104" s="67">
        <f t="shared" si="237"/>
        <v>0</v>
      </c>
      <c r="AF104" s="67">
        <f t="shared" si="237"/>
        <v>0</v>
      </c>
      <c r="AG104" s="67">
        <f t="shared" si="237"/>
        <v>100600</v>
      </c>
      <c r="AH104" s="67">
        <f t="shared" si="194"/>
        <v>1037586</v>
      </c>
      <c r="AI104" s="67">
        <f t="shared" si="195"/>
        <v>0</v>
      </c>
      <c r="AJ104" s="67">
        <f t="shared" si="196"/>
        <v>0</v>
      </c>
      <c r="AK104" s="67">
        <f t="shared" si="197"/>
        <v>0</v>
      </c>
      <c r="AL104" s="67">
        <f t="shared" si="198"/>
        <v>0</v>
      </c>
      <c r="AM104" s="67">
        <f t="shared" si="156"/>
        <v>1037586</v>
      </c>
      <c r="AN104" s="67">
        <f t="shared" si="237"/>
        <v>0</v>
      </c>
      <c r="AO104" s="67">
        <f t="shared" si="237"/>
        <v>0</v>
      </c>
      <c r="AP104" s="67">
        <f t="shared" si="237"/>
        <v>0</v>
      </c>
      <c r="AQ104" s="67">
        <f t="shared" si="237"/>
        <v>0</v>
      </c>
      <c r="AR104" s="67">
        <f t="shared" si="237"/>
        <v>0</v>
      </c>
      <c r="AS104" s="67">
        <f t="shared" si="237"/>
        <v>0</v>
      </c>
      <c r="AT104" s="67">
        <f t="shared" si="157"/>
        <v>1037586</v>
      </c>
      <c r="AU104" s="67">
        <f t="shared" si="158"/>
        <v>0</v>
      </c>
      <c r="AV104" s="67">
        <f t="shared" si="159"/>
        <v>0</v>
      </c>
      <c r="AW104" s="67">
        <f t="shared" si="160"/>
        <v>0</v>
      </c>
      <c r="AX104" s="67">
        <f t="shared" si="161"/>
        <v>0</v>
      </c>
      <c r="AY104" s="67">
        <f t="shared" si="162"/>
        <v>1037586</v>
      </c>
    </row>
    <row r="105" spans="1:52" ht="51">
      <c r="A105" s="3" t="s">
        <v>681</v>
      </c>
      <c r="B105" s="3" t="s">
        <v>142</v>
      </c>
      <c r="C105" s="3" t="s">
        <v>465</v>
      </c>
      <c r="D105" s="3" t="s">
        <v>82</v>
      </c>
      <c r="E105" s="3" t="s">
        <v>619</v>
      </c>
      <c r="F105" s="144">
        <v>4</v>
      </c>
      <c r="G105" s="28" t="s">
        <v>682</v>
      </c>
      <c r="H105" s="28" t="s">
        <v>105</v>
      </c>
      <c r="I105" s="3"/>
      <c r="J105" s="67">
        <v>38000</v>
      </c>
      <c r="K105" s="67">
        <v>0</v>
      </c>
      <c r="L105" s="67">
        <v>0</v>
      </c>
      <c r="M105" s="67">
        <v>0</v>
      </c>
      <c r="N105" s="67">
        <v>0</v>
      </c>
      <c r="O105" s="67">
        <f t="shared" ref="O105:O116" si="238">SUM(J105:N105)</f>
        <v>38000</v>
      </c>
      <c r="P105" s="67">
        <v>42500</v>
      </c>
      <c r="Q105" s="67">
        <v>0</v>
      </c>
      <c r="R105" s="67">
        <v>0</v>
      </c>
      <c r="S105" s="67">
        <v>0</v>
      </c>
      <c r="T105" s="67">
        <v>0</v>
      </c>
      <c r="U105" s="67">
        <f t="shared" ref="U105:U116" si="239">SUM(P105:T105)</f>
        <v>42500</v>
      </c>
      <c r="V105" s="67">
        <v>42500</v>
      </c>
      <c r="W105" s="67">
        <v>0</v>
      </c>
      <c r="X105" s="67">
        <v>0</v>
      </c>
      <c r="Y105" s="67">
        <v>0</v>
      </c>
      <c r="Z105" s="67">
        <v>0</v>
      </c>
      <c r="AA105" s="67">
        <f t="shared" ref="AA105:AA116" si="240">SUM(V105:Z105)</f>
        <v>42500</v>
      </c>
      <c r="AB105" s="67">
        <v>42500</v>
      </c>
      <c r="AC105" s="67">
        <v>0</v>
      </c>
      <c r="AD105" s="67">
        <v>0</v>
      </c>
      <c r="AE105" s="67">
        <v>0</v>
      </c>
      <c r="AF105" s="67">
        <v>0</v>
      </c>
      <c r="AG105" s="67">
        <f t="shared" ref="AG105:AG116" si="241">SUM(AB105:AF105)</f>
        <v>42500</v>
      </c>
      <c r="AH105" s="67">
        <f t="shared" si="194"/>
        <v>165500</v>
      </c>
      <c r="AI105" s="67">
        <f t="shared" si="195"/>
        <v>0</v>
      </c>
      <c r="AJ105" s="67">
        <f t="shared" si="196"/>
        <v>0</v>
      </c>
      <c r="AK105" s="67">
        <f t="shared" si="197"/>
        <v>0</v>
      </c>
      <c r="AL105" s="67">
        <f t="shared" si="198"/>
        <v>0</v>
      </c>
      <c r="AM105" s="67">
        <f t="shared" ref="AM105:AM116" si="242">SUM(AH105:AL105)</f>
        <v>165500</v>
      </c>
      <c r="AN105" s="67"/>
      <c r="AO105" s="67"/>
      <c r="AP105" s="67"/>
      <c r="AQ105" s="67"/>
      <c r="AR105" s="67"/>
      <c r="AS105" s="67">
        <f t="shared" ref="AS105:AS116" si="243">SUM(AN105:AR105)</f>
        <v>0</v>
      </c>
      <c r="AT105" s="67">
        <f t="shared" si="157"/>
        <v>165500</v>
      </c>
      <c r="AU105" s="67">
        <f t="shared" si="158"/>
        <v>0</v>
      </c>
      <c r="AV105" s="67">
        <f t="shared" si="159"/>
        <v>0</v>
      </c>
      <c r="AW105" s="67">
        <f t="shared" si="160"/>
        <v>0</v>
      </c>
      <c r="AX105" s="67">
        <f t="shared" si="161"/>
        <v>0</v>
      </c>
      <c r="AY105" s="67">
        <f t="shared" ref="AY105:AY116" si="244">SUM(AT105:AX105)</f>
        <v>165500</v>
      </c>
      <c r="AZ105" s="1">
        <v>1000</v>
      </c>
    </row>
    <row r="106" spans="1:52" ht="89.25">
      <c r="A106" s="3" t="s">
        <v>683</v>
      </c>
      <c r="B106" s="3" t="s">
        <v>194</v>
      </c>
      <c r="C106" s="3" t="s">
        <v>501</v>
      </c>
      <c r="D106" s="3" t="s">
        <v>71</v>
      </c>
      <c r="E106" s="3"/>
      <c r="F106" s="144">
        <v>4</v>
      </c>
      <c r="G106" s="28" t="s">
        <v>667</v>
      </c>
      <c r="H106" s="28" t="s">
        <v>357</v>
      </c>
      <c r="I106" s="3"/>
      <c r="J106" s="67">
        <v>426126</v>
      </c>
      <c r="K106" s="67">
        <v>0</v>
      </c>
      <c r="L106" s="67">
        <v>0</v>
      </c>
      <c r="M106" s="67">
        <v>0</v>
      </c>
      <c r="N106" s="67">
        <v>0</v>
      </c>
      <c r="O106" s="67">
        <f t="shared" si="238"/>
        <v>426126</v>
      </c>
      <c r="P106" s="67">
        <v>0</v>
      </c>
      <c r="Q106" s="67">
        <v>0</v>
      </c>
      <c r="R106" s="67">
        <v>0</v>
      </c>
      <c r="S106" s="67">
        <v>0</v>
      </c>
      <c r="T106" s="67">
        <v>0</v>
      </c>
      <c r="U106" s="67">
        <f t="shared" si="239"/>
        <v>0</v>
      </c>
      <c r="V106" s="67">
        <v>0</v>
      </c>
      <c r="W106" s="67">
        <v>0</v>
      </c>
      <c r="X106" s="67">
        <v>0</v>
      </c>
      <c r="Y106" s="67">
        <v>0</v>
      </c>
      <c r="Z106" s="67">
        <v>0</v>
      </c>
      <c r="AA106" s="67">
        <f t="shared" si="240"/>
        <v>0</v>
      </c>
      <c r="AB106" s="67">
        <v>0</v>
      </c>
      <c r="AC106" s="67">
        <v>0</v>
      </c>
      <c r="AD106" s="67">
        <v>0</v>
      </c>
      <c r="AE106" s="67">
        <v>0</v>
      </c>
      <c r="AF106" s="67">
        <v>0</v>
      </c>
      <c r="AG106" s="67">
        <f t="shared" si="241"/>
        <v>0</v>
      </c>
      <c r="AH106" s="67">
        <f t="shared" ref="AH106:AH119" si="245">SUM(J106,P106,V106,AB106)</f>
        <v>426126</v>
      </c>
      <c r="AI106" s="67">
        <f t="shared" ref="AI106:AI119" si="246">SUM(K106,Q106,W106,AC106)</f>
        <v>0</v>
      </c>
      <c r="AJ106" s="67">
        <f t="shared" ref="AJ106:AJ119" si="247">SUM(L106,R106,X106,AD106)</f>
        <v>0</v>
      </c>
      <c r="AK106" s="67">
        <f t="shared" ref="AK106:AK119" si="248">SUM(M106,S106,Y106,AE106)</f>
        <v>0</v>
      </c>
      <c r="AL106" s="67">
        <f t="shared" ref="AL106:AL119" si="249">SUM(N106,T106,Z106,AF106)</f>
        <v>0</v>
      </c>
      <c r="AM106" s="67">
        <f t="shared" si="242"/>
        <v>426126</v>
      </c>
      <c r="AN106" s="67"/>
      <c r="AO106" s="67"/>
      <c r="AP106" s="67"/>
      <c r="AQ106" s="67"/>
      <c r="AR106" s="67"/>
      <c r="AS106" s="67">
        <f t="shared" si="243"/>
        <v>0</v>
      </c>
      <c r="AT106" s="67">
        <f t="shared" si="157"/>
        <v>426126</v>
      </c>
      <c r="AU106" s="67">
        <f t="shared" si="158"/>
        <v>0</v>
      </c>
      <c r="AV106" s="67">
        <f t="shared" si="159"/>
        <v>0</v>
      </c>
      <c r="AW106" s="67">
        <f t="shared" si="160"/>
        <v>0</v>
      </c>
      <c r="AX106" s="67">
        <f t="shared" si="161"/>
        <v>0</v>
      </c>
      <c r="AY106" s="67">
        <f t="shared" si="244"/>
        <v>426126</v>
      </c>
    </row>
    <row r="107" spans="1:52" ht="140.25">
      <c r="A107" s="3" t="s">
        <v>973</v>
      </c>
      <c r="B107" s="3" t="s">
        <v>684</v>
      </c>
      <c r="C107" s="3" t="s">
        <v>685</v>
      </c>
      <c r="D107" s="3" t="s">
        <v>71</v>
      </c>
      <c r="E107" s="3"/>
      <c r="F107" s="144">
        <v>4</v>
      </c>
      <c r="G107" s="28" t="s">
        <v>667</v>
      </c>
      <c r="H107" s="28" t="s">
        <v>357</v>
      </c>
      <c r="I107" s="3"/>
      <c r="J107" s="67">
        <v>25041</v>
      </c>
      <c r="K107" s="67">
        <v>0</v>
      </c>
      <c r="L107" s="67">
        <v>0</v>
      </c>
      <c r="M107" s="67">
        <v>0</v>
      </c>
      <c r="N107" s="67">
        <v>0</v>
      </c>
      <c r="O107" s="67">
        <f t="shared" si="238"/>
        <v>25041</v>
      </c>
      <c r="P107" s="67">
        <v>93985</v>
      </c>
      <c r="Q107" s="67">
        <v>0</v>
      </c>
      <c r="R107" s="67">
        <v>0</v>
      </c>
      <c r="S107" s="67">
        <v>0</v>
      </c>
      <c r="T107" s="67">
        <v>0</v>
      </c>
      <c r="U107" s="67">
        <f t="shared" si="239"/>
        <v>93985</v>
      </c>
      <c r="V107" s="67">
        <v>53100</v>
      </c>
      <c r="W107" s="67">
        <v>0</v>
      </c>
      <c r="X107" s="67">
        <v>0</v>
      </c>
      <c r="Y107" s="67">
        <v>0</v>
      </c>
      <c r="Z107" s="67">
        <v>0</v>
      </c>
      <c r="AA107" s="67">
        <f t="shared" si="240"/>
        <v>53100</v>
      </c>
      <c r="AB107" s="67">
        <v>58100</v>
      </c>
      <c r="AC107" s="67">
        <v>0</v>
      </c>
      <c r="AD107" s="67">
        <v>0</v>
      </c>
      <c r="AE107" s="67">
        <v>0</v>
      </c>
      <c r="AF107" s="67">
        <v>0</v>
      </c>
      <c r="AG107" s="67">
        <f t="shared" si="241"/>
        <v>58100</v>
      </c>
      <c r="AH107" s="67">
        <f t="shared" si="245"/>
        <v>230226</v>
      </c>
      <c r="AI107" s="67">
        <f t="shared" si="246"/>
        <v>0</v>
      </c>
      <c r="AJ107" s="67">
        <f t="shared" si="247"/>
        <v>0</v>
      </c>
      <c r="AK107" s="67">
        <f t="shared" si="248"/>
        <v>0</v>
      </c>
      <c r="AL107" s="67">
        <f t="shared" si="249"/>
        <v>0</v>
      </c>
      <c r="AM107" s="67">
        <f t="shared" si="242"/>
        <v>230226</v>
      </c>
      <c r="AN107" s="67"/>
      <c r="AO107" s="67"/>
      <c r="AP107" s="67"/>
      <c r="AQ107" s="67"/>
      <c r="AR107" s="67"/>
      <c r="AS107" s="67">
        <f t="shared" si="243"/>
        <v>0</v>
      </c>
      <c r="AT107" s="67">
        <f t="shared" si="157"/>
        <v>230226</v>
      </c>
      <c r="AU107" s="67">
        <f t="shared" si="158"/>
        <v>0</v>
      </c>
      <c r="AV107" s="67">
        <f t="shared" si="159"/>
        <v>0</v>
      </c>
      <c r="AW107" s="67">
        <f t="shared" si="160"/>
        <v>0</v>
      </c>
      <c r="AX107" s="67">
        <f t="shared" si="161"/>
        <v>0</v>
      </c>
      <c r="AY107" s="67">
        <f t="shared" si="244"/>
        <v>230226</v>
      </c>
    </row>
    <row r="108" spans="1:52" ht="89.25">
      <c r="A108" s="3" t="s">
        <v>686</v>
      </c>
      <c r="B108" s="3" t="s">
        <v>352</v>
      </c>
      <c r="C108" s="3" t="s">
        <v>501</v>
      </c>
      <c r="D108" s="3" t="s">
        <v>71</v>
      </c>
      <c r="E108" s="3"/>
      <c r="F108" s="144">
        <v>4</v>
      </c>
      <c r="G108" s="28" t="s">
        <v>682</v>
      </c>
      <c r="H108" s="28" t="s">
        <v>357</v>
      </c>
      <c r="I108" s="3"/>
      <c r="J108" s="67">
        <v>31036</v>
      </c>
      <c r="K108" s="67">
        <v>0</v>
      </c>
      <c r="L108" s="67">
        <v>0</v>
      </c>
      <c r="M108" s="67">
        <v>0</v>
      </c>
      <c r="N108" s="67">
        <v>0</v>
      </c>
      <c r="O108" s="67">
        <f t="shared" si="238"/>
        <v>31036</v>
      </c>
      <c r="P108" s="67">
        <v>0</v>
      </c>
      <c r="Q108" s="67">
        <v>0</v>
      </c>
      <c r="R108" s="67">
        <v>0</v>
      </c>
      <c r="S108" s="67">
        <v>0</v>
      </c>
      <c r="T108" s="67">
        <v>0</v>
      </c>
      <c r="U108" s="67">
        <f t="shared" si="239"/>
        <v>0</v>
      </c>
      <c r="V108" s="67">
        <v>0</v>
      </c>
      <c r="W108" s="67">
        <v>0</v>
      </c>
      <c r="X108" s="67">
        <v>0</v>
      </c>
      <c r="Y108" s="67">
        <v>0</v>
      </c>
      <c r="Z108" s="67">
        <v>0</v>
      </c>
      <c r="AA108" s="67">
        <f t="shared" si="240"/>
        <v>0</v>
      </c>
      <c r="AB108" s="67">
        <v>0</v>
      </c>
      <c r="AC108" s="67">
        <v>0</v>
      </c>
      <c r="AD108" s="67">
        <v>0</v>
      </c>
      <c r="AE108" s="67">
        <v>0</v>
      </c>
      <c r="AF108" s="67">
        <v>0</v>
      </c>
      <c r="AG108" s="67">
        <f t="shared" si="241"/>
        <v>0</v>
      </c>
      <c r="AH108" s="67">
        <f t="shared" si="245"/>
        <v>31036</v>
      </c>
      <c r="AI108" s="67">
        <f t="shared" si="246"/>
        <v>0</v>
      </c>
      <c r="AJ108" s="67">
        <f t="shared" si="247"/>
        <v>0</v>
      </c>
      <c r="AK108" s="67">
        <f t="shared" si="248"/>
        <v>0</v>
      </c>
      <c r="AL108" s="67">
        <f t="shared" si="249"/>
        <v>0</v>
      </c>
      <c r="AM108" s="67">
        <f t="shared" si="242"/>
        <v>31036</v>
      </c>
      <c r="AN108" s="67"/>
      <c r="AO108" s="67"/>
      <c r="AP108" s="67"/>
      <c r="AQ108" s="67"/>
      <c r="AR108" s="67"/>
      <c r="AS108" s="67">
        <f t="shared" si="243"/>
        <v>0</v>
      </c>
      <c r="AT108" s="67">
        <f t="shared" si="157"/>
        <v>31036</v>
      </c>
      <c r="AU108" s="67">
        <f t="shared" si="158"/>
        <v>0</v>
      </c>
      <c r="AV108" s="67">
        <f t="shared" si="159"/>
        <v>0</v>
      </c>
      <c r="AW108" s="67">
        <f t="shared" si="160"/>
        <v>0</v>
      </c>
      <c r="AX108" s="67">
        <f t="shared" si="161"/>
        <v>0</v>
      </c>
      <c r="AY108" s="67">
        <f t="shared" si="244"/>
        <v>31036</v>
      </c>
    </row>
    <row r="109" spans="1:52" ht="89.25">
      <c r="A109" s="3" t="s">
        <v>687</v>
      </c>
      <c r="B109" s="3" t="s">
        <v>352</v>
      </c>
      <c r="C109" s="3" t="s">
        <v>501</v>
      </c>
      <c r="D109" s="3" t="s">
        <v>71</v>
      </c>
      <c r="E109" s="3"/>
      <c r="F109" s="144">
        <v>4</v>
      </c>
      <c r="G109" s="28">
        <v>7</v>
      </c>
      <c r="H109" s="28" t="s">
        <v>357</v>
      </c>
      <c r="I109" s="3"/>
      <c r="J109" s="67">
        <v>820</v>
      </c>
      <c r="K109" s="67">
        <v>0</v>
      </c>
      <c r="L109" s="67">
        <v>0</v>
      </c>
      <c r="M109" s="67">
        <v>0</v>
      </c>
      <c r="N109" s="67">
        <v>0</v>
      </c>
      <c r="O109" s="67">
        <f t="shared" si="238"/>
        <v>820</v>
      </c>
      <c r="P109" s="67">
        <v>0</v>
      </c>
      <c r="Q109" s="67">
        <v>0</v>
      </c>
      <c r="R109" s="67">
        <v>0</v>
      </c>
      <c r="S109" s="67">
        <v>0</v>
      </c>
      <c r="T109" s="67">
        <v>0</v>
      </c>
      <c r="U109" s="67">
        <f t="shared" si="239"/>
        <v>0</v>
      </c>
      <c r="V109" s="67">
        <v>0</v>
      </c>
      <c r="W109" s="67">
        <v>0</v>
      </c>
      <c r="X109" s="67">
        <v>0</v>
      </c>
      <c r="Y109" s="67">
        <v>0</v>
      </c>
      <c r="Z109" s="67">
        <v>0</v>
      </c>
      <c r="AA109" s="67">
        <f t="shared" si="240"/>
        <v>0</v>
      </c>
      <c r="AB109" s="67">
        <v>0</v>
      </c>
      <c r="AC109" s="67">
        <v>0</v>
      </c>
      <c r="AD109" s="67">
        <v>0</v>
      </c>
      <c r="AE109" s="67">
        <v>0</v>
      </c>
      <c r="AF109" s="67">
        <v>0</v>
      </c>
      <c r="AG109" s="67">
        <f t="shared" si="241"/>
        <v>0</v>
      </c>
      <c r="AH109" s="67">
        <f t="shared" si="245"/>
        <v>820</v>
      </c>
      <c r="AI109" s="67">
        <f t="shared" si="246"/>
        <v>0</v>
      </c>
      <c r="AJ109" s="67">
        <f t="shared" si="247"/>
        <v>0</v>
      </c>
      <c r="AK109" s="67">
        <f t="shared" si="248"/>
        <v>0</v>
      </c>
      <c r="AL109" s="67">
        <f t="shared" si="249"/>
        <v>0</v>
      </c>
      <c r="AM109" s="67">
        <f t="shared" si="242"/>
        <v>820</v>
      </c>
      <c r="AN109" s="67"/>
      <c r="AO109" s="67"/>
      <c r="AP109" s="67"/>
      <c r="AQ109" s="67"/>
      <c r="AR109" s="67"/>
      <c r="AS109" s="67">
        <f t="shared" si="243"/>
        <v>0</v>
      </c>
      <c r="AT109" s="67">
        <f t="shared" si="157"/>
        <v>820</v>
      </c>
      <c r="AU109" s="67">
        <f t="shared" si="158"/>
        <v>0</v>
      </c>
      <c r="AV109" s="67">
        <f t="shared" si="159"/>
        <v>0</v>
      </c>
      <c r="AW109" s="67">
        <f t="shared" si="160"/>
        <v>0</v>
      </c>
      <c r="AX109" s="67">
        <f t="shared" si="161"/>
        <v>0</v>
      </c>
      <c r="AY109" s="67">
        <f t="shared" si="244"/>
        <v>820</v>
      </c>
    </row>
    <row r="110" spans="1:52" ht="89.25">
      <c r="A110" s="3" t="s">
        <v>688</v>
      </c>
      <c r="B110" s="3" t="s">
        <v>689</v>
      </c>
      <c r="C110" s="3" t="s">
        <v>690</v>
      </c>
      <c r="D110" s="3" t="s">
        <v>111</v>
      </c>
      <c r="E110" s="3" t="s">
        <v>372</v>
      </c>
      <c r="F110" s="144">
        <v>4</v>
      </c>
      <c r="G110" s="28">
        <v>16</v>
      </c>
      <c r="H110" s="28" t="s">
        <v>357</v>
      </c>
      <c r="I110" s="3"/>
      <c r="J110" s="67">
        <v>3781</v>
      </c>
      <c r="K110" s="67">
        <v>0</v>
      </c>
      <c r="L110" s="67">
        <v>0</v>
      </c>
      <c r="M110" s="67">
        <v>0</v>
      </c>
      <c r="N110" s="67">
        <v>0</v>
      </c>
      <c r="O110" s="67">
        <f t="shared" si="238"/>
        <v>3781</v>
      </c>
      <c r="P110" s="67">
        <v>0</v>
      </c>
      <c r="Q110" s="67">
        <v>0</v>
      </c>
      <c r="R110" s="67">
        <v>0</v>
      </c>
      <c r="S110" s="67">
        <v>0</v>
      </c>
      <c r="T110" s="67">
        <v>0</v>
      </c>
      <c r="U110" s="67">
        <f t="shared" si="239"/>
        <v>0</v>
      </c>
      <c r="V110" s="67">
        <v>0</v>
      </c>
      <c r="W110" s="67">
        <v>0</v>
      </c>
      <c r="X110" s="67">
        <v>0</v>
      </c>
      <c r="Y110" s="67">
        <v>0</v>
      </c>
      <c r="Z110" s="67">
        <v>0</v>
      </c>
      <c r="AA110" s="67">
        <f t="shared" si="240"/>
        <v>0</v>
      </c>
      <c r="AB110" s="67">
        <v>0</v>
      </c>
      <c r="AC110" s="67">
        <v>0</v>
      </c>
      <c r="AD110" s="67">
        <v>0</v>
      </c>
      <c r="AE110" s="67">
        <v>0</v>
      </c>
      <c r="AF110" s="67">
        <v>0</v>
      </c>
      <c r="AG110" s="67">
        <f t="shared" si="241"/>
        <v>0</v>
      </c>
      <c r="AH110" s="67">
        <f t="shared" si="245"/>
        <v>3781</v>
      </c>
      <c r="AI110" s="67">
        <f t="shared" si="246"/>
        <v>0</v>
      </c>
      <c r="AJ110" s="67">
        <f t="shared" si="247"/>
        <v>0</v>
      </c>
      <c r="AK110" s="67">
        <f t="shared" si="248"/>
        <v>0</v>
      </c>
      <c r="AL110" s="67">
        <f t="shared" si="249"/>
        <v>0</v>
      </c>
      <c r="AM110" s="67">
        <f t="shared" si="242"/>
        <v>3781</v>
      </c>
      <c r="AN110" s="67"/>
      <c r="AO110" s="67"/>
      <c r="AP110" s="67"/>
      <c r="AQ110" s="67"/>
      <c r="AR110" s="67"/>
      <c r="AS110" s="67">
        <f t="shared" si="243"/>
        <v>0</v>
      </c>
      <c r="AT110" s="67">
        <f t="shared" si="157"/>
        <v>3781</v>
      </c>
      <c r="AU110" s="67">
        <f t="shared" si="158"/>
        <v>0</v>
      </c>
      <c r="AV110" s="67">
        <f t="shared" si="159"/>
        <v>0</v>
      </c>
      <c r="AW110" s="67">
        <f t="shared" si="160"/>
        <v>0</v>
      </c>
      <c r="AX110" s="67">
        <f t="shared" si="161"/>
        <v>0</v>
      </c>
      <c r="AY110" s="67">
        <f t="shared" si="244"/>
        <v>3781</v>
      </c>
    </row>
    <row r="111" spans="1:52" ht="89.25">
      <c r="A111" s="3" t="s">
        <v>691</v>
      </c>
      <c r="B111" s="3" t="s">
        <v>368</v>
      </c>
      <c r="C111" s="3" t="s">
        <v>692</v>
      </c>
      <c r="D111" s="3" t="s">
        <v>111</v>
      </c>
      <c r="E111" s="3" t="s">
        <v>974</v>
      </c>
      <c r="F111" s="144">
        <v>4</v>
      </c>
      <c r="G111" s="28">
        <v>16</v>
      </c>
      <c r="H111" s="28" t="s">
        <v>357</v>
      </c>
      <c r="I111" s="3"/>
      <c r="J111" s="67">
        <v>0</v>
      </c>
      <c r="K111" s="67">
        <v>0</v>
      </c>
      <c r="L111" s="67">
        <v>0</v>
      </c>
      <c r="M111" s="67">
        <v>0</v>
      </c>
      <c r="N111" s="67">
        <v>0</v>
      </c>
      <c r="O111" s="67">
        <f t="shared" si="238"/>
        <v>0</v>
      </c>
      <c r="P111" s="67">
        <v>25828</v>
      </c>
      <c r="Q111" s="67">
        <v>0</v>
      </c>
      <c r="R111" s="67">
        <v>0</v>
      </c>
      <c r="S111" s="67">
        <v>0</v>
      </c>
      <c r="T111" s="67">
        <v>0</v>
      </c>
      <c r="U111" s="67">
        <f t="shared" si="239"/>
        <v>25828</v>
      </c>
      <c r="V111" s="67">
        <v>0</v>
      </c>
      <c r="W111" s="67">
        <v>0</v>
      </c>
      <c r="X111" s="67">
        <v>0</v>
      </c>
      <c r="Y111" s="67">
        <v>0</v>
      </c>
      <c r="Z111" s="67">
        <v>0</v>
      </c>
      <c r="AA111" s="67">
        <f t="shared" si="240"/>
        <v>0</v>
      </c>
      <c r="AB111" s="67">
        <v>0</v>
      </c>
      <c r="AC111" s="67">
        <v>0</v>
      </c>
      <c r="AD111" s="67">
        <v>0</v>
      </c>
      <c r="AE111" s="67">
        <v>0</v>
      </c>
      <c r="AF111" s="67">
        <v>0</v>
      </c>
      <c r="AG111" s="67">
        <f t="shared" si="241"/>
        <v>0</v>
      </c>
      <c r="AH111" s="67">
        <f t="shared" si="245"/>
        <v>25828</v>
      </c>
      <c r="AI111" s="67">
        <f t="shared" si="246"/>
        <v>0</v>
      </c>
      <c r="AJ111" s="67">
        <f t="shared" si="247"/>
        <v>0</v>
      </c>
      <c r="AK111" s="67">
        <f t="shared" si="248"/>
        <v>0</v>
      </c>
      <c r="AL111" s="67">
        <f t="shared" si="249"/>
        <v>0</v>
      </c>
      <c r="AM111" s="67">
        <f t="shared" si="242"/>
        <v>25828</v>
      </c>
      <c r="AN111" s="67"/>
      <c r="AO111" s="67"/>
      <c r="AP111" s="67"/>
      <c r="AQ111" s="67"/>
      <c r="AR111" s="67"/>
      <c r="AS111" s="67">
        <f t="shared" si="243"/>
        <v>0</v>
      </c>
      <c r="AT111" s="67">
        <f t="shared" si="157"/>
        <v>25828</v>
      </c>
      <c r="AU111" s="67">
        <f t="shared" si="158"/>
        <v>0</v>
      </c>
      <c r="AV111" s="67">
        <f t="shared" si="159"/>
        <v>0</v>
      </c>
      <c r="AW111" s="67">
        <f t="shared" si="160"/>
        <v>0</v>
      </c>
      <c r="AX111" s="67">
        <f t="shared" si="161"/>
        <v>0</v>
      </c>
      <c r="AY111" s="67">
        <f t="shared" si="244"/>
        <v>25828</v>
      </c>
    </row>
    <row r="112" spans="1:52" ht="89.25">
      <c r="A112" s="3" t="s">
        <v>693</v>
      </c>
      <c r="B112" s="3" t="s">
        <v>689</v>
      </c>
      <c r="C112" s="3" t="s">
        <v>694</v>
      </c>
      <c r="D112" s="3" t="s">
        <v>71</v>
      </c>
      <c r="E112" s="3"/>
      <c r="F112" s="144">
        <v>4</v>
      </c>
      <c r="G112" s="28">
        <v>16</v>
      </c>
      <c r="H112" s="28" t="s">
        <v>357</v>
      </c>
      <c r="I112" s="3"/>
      <c r="J112" s="67">
        <v>7463</v>
      </c>
      <c r="K112" s="67">
        <v>0</v>
      </c>
      <c r="L112" s="67">
        <v>0</v>
      </c>
      <c r="M112" s="67">
        <v>0</v>
      </c>
      <c r="N112" s="67">
        <v>0</v>
      </c>
      <c r="O112" s="67">
        <f t="shared" si="238"/>
        <v>7463</v>
      </c>
      <c r="P112" s="67">
        <v>0</v>
      </c>
      <c r="Q112" s="67">
        <v>0</v>
      </c>
      <c r="R112" s="67">
        <v>0</v>
      </c>
      <c r="S112" s="67">
        <v>0</v>
      </c>
      <c r="T112" s="67">
        <v>0</v>
      </c>
      <c r="U112" s="67">
        <f t="shared" si="239"/>
        <v>0</v>
      </c>
      <c r="V112" s="67">
        <v>0</v>
      </c>
      <c r="W112" s="67">
        <v>0</v>
      </c>
      <c r="X112" s="67">
        <v>0</v>
      </c>
      <c r="Y112" s="67">
        <v>0</v>
      </c>
      <c r="Z112" s="67">
        <v>0</v>
      </c>
      <c r="AA112" s="67">
        <f t="shared" si="240"/>
        <v>0</v>
      </c>
      <c r="AB112" s="67">
        <v>0</v>
      </c>
      <c r="AC112" s="67">
        <v>0</v>
      </c>
      <c r="AD112" s="67">
        <v>0</v>
      </c>
      <c r="AE112" s="67">
        <v>0</v>
      </c>
      <c r="AF112" s="67">
        <v>0</v>
      </c>
      <c r="AG112" s="67">
        <f t="shared" si="241"/>
        <v>0</v>
      </c>
      <c r="AH112" s="67">
        <f t="shared" si="245"/>
        <v>7463</v>
      </c>
      <c r="AI112" s="67">
        <f t="shared" si="246"/>
        <v>0</v>
      </c>
      <c r="AJ112" s="67">
        <f t="shared" si="247"/>
        <v>0</v>
      </c>
      <c r="AK112" s="67">
        <f t="shared" si="248"/>
        <v>0</v>
      </c>
      <c r="AL112" s="67">
        <f t="shared" si="249"/>
        <v>0</v>
      </c>
      <c r="AM112" s="67">
        <f t="shared" si="242"/>
        <v>7463</v>
      </c>
      <c r="AN112" s="67"/>
      <c r="AO112" s="67"/>
      <c r="AP112" s="67"/>
      <c r="AQ112" s="67"/>
      <c r="AR112" s="67"/>
      <c r="AS112" s="67">
        <f t="shared" si="243"/>
        <v>0</v>
      </c>
      <c r="AT112" s="67">
        <f t="shared" si="157"/>
        <v>7463</v>
      </c>
      <c r="AU112" s="67">
        <f t="shared" si="158"/>
        <v>0</v>
      </c>
      <c r="AV112" s="67">
        <f t="shared" si="159"/>
        <v>0</v>
      </c>
      <c r="AW112" s="67">
        <f t="shared" si="160"/>
        <v>0</v>
      </c>
      <c r="AX112" s="67">
        <f t="shared" si="161"/>
        <v>0</v>
      </c>
      <c r="AY112" s="67">
        <f t="shared" si="244"/>
        <v>7463</v>
      </c>
    </row>
    <row r="113" spans="1:52" ht="63.75">
      <c r="A113" s="3" t="s">
        <v>695</v>
      </c>
      <c r="B113" s="3" t="s">
        <v>696</v>
      </c>
      <c r="C113" s="3" t="s">
        <v>697</v>
      </c>
      <c r="D113" s="3" t="s">
        <v>111</v>
      </c>
      <c r="E113" s="3" t="s">
        <v>830</v>
      </c>
      <c r="F113" s="144">
        <v>4</v>
      </c>
      <c r="G113" s="28" t="s">
        <v>682</v>
      </c>
      <c r="H113" s="28" t="s">
        <v>105</v>
      </c>
      <c r="I113" s="3"/>
      <c r="J113" s="67">
        <v>2306</v>
      </c>
      <c r="K113" s="67">
        <v>0</v>
      </c>
      <c r="L113" s="67">
        <v>0</v>
      </c>
      <c r="M113" s="67">
        <v>0</v>
      </c>
      <c r="N113" s="67">
        <v>0</v>
      </c>
      <c r="O113" s="67">
        <f t="shared" si="238"/>
        <v>2306</v>
      </c>
      <c r="P113" s="67">
        <v>1200</v>
      </c>
      <c r="Q113" s="67">
        <v>0</v>
      </c>
      <c r="R113" s="67">
        <v>0</v>
      </c>
      <c r="S113" s="67">
        <v>0</v>
      </c>
      <c r="T113" s="67">
        <v>0</v>
      </c>
      <c r="U113" s="67">
        <f t="shared" si="239"/>
        <v>1200</v>
      </c>
      <c r="V113" s="67">
        <v>0</v>
      </c>
      <c r="W113" s="67">
        <v>0</v>
      </c>
      <c r="X113" s="67">
        <v>0</v>
      </c>
      <c r="Y113" s="67">
        <v>0</v>
      </c>
      <c r="Z113" s="67">
        <v>0</v>
      </c>
      <c r="AA113" s="67">
        <f t="shared" si="240"/>
        <v>0</v>
      </c>
      <c r="AB113" s="67">
        <v>0</v>
      </c>
      <c r="AC113" s="67">
        <v>0</v>
      </c>
      <c r="AD113" s="67">
        <v>0</v>
      </c>
      <c r="AE113" s="67">
        <v>0</v>
      </c>
      <c r="AF113" s="67">
        <v>0</v>
      </c>
      <c r="AG113" s="67">
        <f t="shared" si="241"/>
        <v>0</v>
      </c>
      <c r="AH113" s="67">
        <f t="shared" si="245"/>
        <v>3506</v>
      </c>
      <c r="AI113" s="67">
        <f t="shared" si="246"/>
        <v>0</v>
      </c>
      <c r="AJ113" s="67">
        <f t="shared" si="247"/>
        <v>0</v>
      </c>
      <c r="AK113" s="67">
        <f t="shared" si="248"/>
        <v>0</v>
      </c>
      <c r="AL113" s="67">
        <f t="shared" si="249"/>
        <v>0</v>
      </c>
      <c r="AM113" s="67">
        <f t="shared" si="242"/>
        <v>3506</v>
      </c>
      <c r="AN113" s="67"/>
      <c r="AO113" s="67"/>
      <c r="AP113" s="67"/>
      <c r="AQ113" s="67"/>
      <c r="AR113" s="67"/>
      <c r="AS113" s="67">
        <f t="shared" si="243"/>
        <v>0</v>
      </c>
      <c r="AT113" s="67">
        <f t="shared" si="157"/>
        <v>3506</v>
      </c>
      <c r="AU113" s="67">
        <f t="shared" si="158"/>
        <v>0</v>
      </c>
      <c r="AV113" s="67">
        <f t="shared" si="159"/>
        <v>0</v>
      </c>
      <c r="AW113" s="67">
        <f t="shared" si="160"/>
        <v>0</v>
      </c>
      <c r="AX113" s="67">
        <f t="shared" si="161"/>
        <v>0</v>
      </c>
      <c r="AY113" s="67">
        <f t="shared" si="244"/>
        <v>3506</v>
      </c>
    </row>
    <row r="114" spans="1:52" ht="89.25">
      <c r="A114" s="3" t="s">
        <v>698</v>
      </c>
      <c r="B114" s="3" t="s">
        <v>194</v>
      </c>
      <c r="C114" s="3" t="s">
        <v>465</v>
      </c>
      <c r="D114" s="3" t="s">
        <v>71</v>
      </c>
      <c r="E114" s="3"/>
      <c r="F114" s="144">
        <v>4</v>
      </c>
      <c r="G114" s="28" t="s">
        <v>667</v>
      </c>
      <c r="H114" s="28" t="s">
        <v>357</v>
      </c>
      <c r="I114" s="3"/>
      <c r="J114" s="67">
        <v>56224</v>
      </c>
      <c r="K114" s="67">
        <v>0</v>
      </c>
      <c r="L114" s="67">
        <v>0</v>
      </c>
      <c r="M114" s="67">
        <v>0</v>
      </c>
      <c r="N114" s="67">
        <v>0</v>
      </c>
      <c r="O114" s="67">
        <f t="shared" si="238"/>
        <v>56224</v>
      </c>
      <c r="P114" s="67">
        <v>0</v>
      </c>
      <c r="Q114" s="67">
        <v>0</v>
      </c>
      <c r="R114" s="67">
        <v>0</v>
      </c>
      <c r="S114" s="67">
        <v>0</v>
      </c>
      <c r="T114" s="67">
        <v>0</v>
      </c>
      <c r="U114" s="67">
        <f t="shared" si="239"/>
        <v>0</v>
      </c>
      <c r="V114" s="67">
        <v>0</v>
      </c>
      <c r="W114" s="67">
        <v>0</v>
      </c>
      <c r="X114" s="67">
        <v>0</v>
      </c>
      <c r="Y114" s="67">
        <v>0</v>
      </c>
      <c r="Z114" s="67">
        <v>0</v>
      </c>
      <c r="AA114" s="67">
        <f t="shared" si="240"/>
        <v>0</v>
      </c>
      <c r="AB114" s="67">
        <v>0</v>
      </c>
      <c r="AC114" s="67">
        <v>0</v>
      </c>
      <c r="AD114" s="67">
        <v>0</v>
      </c>
      <c r="AE114" s="67">
        <v>0</v>
      </c>
      <c r="AF114" s="67">
        <v>0</v>
      </c>
      <c r="AG114" s="67">
        <f t="shared" si="241"/>
        <v>0</v>
      </c>
      <c r="AH114" s="67">
        <f t="shared" si="245"/>
        <v>56224</v>
      </c>
      <c r="AI114" s="67">
        <f t="shared" si="246"/>
        <v>0</v>
      </c>
      <c r="AJ114" s="67">
        <f t="shared" si="247"/>
        <v>0</v>
      </c>
      <c r="AK114" s="67">
        <f t="shared" si="248"/>
        <v>0</v>
      </c>
      <c r="AL114" s="67">
        <f t="shared" si="249"/>
        <v>0</v>
      </c>
      <c r="AM114" s="67">
        <f t="shared" si="242"/>
        <v>56224</v>
      </c>
      <c r="AN114" s="67"/>
      <c r="AO114" s="67"/>
      <c r="AP114" s="67"/>
      <c r="AQ114" s="67"/>
      <c r="AR114" s="67"/>
      <c r="AS114" s="67">
        <f t="shared" si="243"/>
        <v>0</v>
      </c>
      <c r="AT114" s="67">
        <f t="shared" si="157"/>
        <v>56224</v>
      </c>
      <c r="AU114" s="67">
        <f t="shared" si="158"/>
        <v>0</v>
      </c>
      <c r="AV114" s="67">
        <f t="shared" si="159"/>
        <v>0</v>
      </c>
      <c r="AW114" s="67">
        <f t="shared" si="160"/>
        <v>0</v>
      </c>
      <c r="AX114" s="67">
        <f t="shared" si="161"/>
        <v>0</v>
      </c>
      <c r="AY114" s="67">
        <f t="shared" si="244"/>
        <v>56224</v>
      </c>
    </row>
    <row r="115" spans="1:52" ht="89.25">
      <c r="A115" s="3" t="s">
        <v>699</v>
      </c>
      <c r="B115" s="3" t="s">
        <v>352</v>
      </c>
      <c r="C115" s="3" t="s">
        <v>501</v>
      </c>
      <c r="D115" s="3" t="s">
        <v>71</v>
      </c>
      <c r="E115" s="3"/>
      <c r="F115" s="144">
        <v>4</v>
      </c>
      <c r="G115" s="28" t="s">
        <v>682</v>
      </c>
      <c r="H115" s="28" t="s">
        <v>357</v>
      </c>
      <c r="I115" s="3"/>
      <c r="J115" s="67">
        <v>75677</v>
      </c>
      <c r="K115" s="67">
        <v>0</v>
      </c>
      <c r="L115" s="67">
        <v>0</v>
      </c>
      <c r="M115" s="67">
        <v>0</v>
      </c>
      <c r="N115" s="67">
        <v>0</v>
      </c>
      <c r="O115" s="67">
        <f t="shared" si="238"/>
        <v>75677</v>
      </c>
      <c r="P115" s="67">
        <v>0</v>
      </c>
      <c r="Q115" s="67">
        <v>0</v>
      </c>
      <c r="R115" s="67">
        <v>0</v>
      </c>
      <c r="S115" s="67">
        <v>0</v>
      </c>
      <c r="T115" s="67">
        <v>0</v>
      </c>
      <c r="U115" s="67">
        <f t="shared" si="239"/>
        <v>0</v>
      </c>
      <c r="V115" s="67">
        <v>0</v>
      </c>
      <c r="W115" s="67">
        <v>0</v>
      </c>
      <c r="X115" s="67">
        <v>0</v>
      </c>
      <c r="Y115" s="67">
        <v>0</v>
      </c>
      <c r="Z115" s="67">
        <v>0</v>
      </c>
      <c r="AA115" s="67">
        <f t="shared" si="240"/>
        <v>0</v>
      </c>
      <c r="AB115" s="67">
        <v>0</v>
      </c>
      <c r="AC115" s="67">
        <v>0</v>
      </c>
      <c r="AD115" s="67">
        <v>0</v>
      </c>
      <c r="AE115" s="67">
        <v>0</v>
      </c>
      <c r="AF115" s="67">
        <v>0</v>
      </c>
      <c r="AG115" s="67">
        <f t="shared" si="241"/>
        <v>0</v>
      </c>
      <c r="AH115" s="67">
        <f t="shared" si="245"/>
        <v>75677</v>
      </c>
      <c r="AI115" s="67">
        <f t="shared" si="246"/>
        <v>0</v>
      </c>
      <c r="AJ115" s="67">
        <f t="shared" si="247"/>
        <v>0</v>
      </c>
      <c r="AK115" s="67">
        <f t="shared" si="248"/>
        <v>0</v>
      </c>
      <c r="AL115" s="67">
        <f t="shared" si="249"/>
        <v>0</v>
      </c>
      <c r="AM115" s="67">
        <f t="shared" si="242"/>
        <v>75677</v>
      </c>
      <c r="AN115" s="67"/>
      <c r="AO115" s="67"/>
      <c r="AP115" s="67"/>
      <c r="AQ115" s="67"/>
      <c r="AR115" s="67"/>
      <c r="AS115" s="67">
        <f t="shared" si="243"/>
        <v>0</v>
      </c>
      <c r="AT115" s="67">
        <f t="shared" si="157"/>
        <v>75677</v>
      </c>
      <c r="AU115" s="67">
        <f t="shared" si="158"/>
        <v>0</v>
      </c>
      <c r="AV115" s="67">
        <f t="shared" si="159"/>
        <v>0</v>
      </c>
      <c r="AW115" s="67">
        <f t="shared" si="160"/>
        <v>0</v>
      </c>
      <c r="AX115" s="67">
        <f t="shared" si="161"/>
        <v>0</v>
      </c>
      <c r="AY115" s="67">
        <f t="shared" si="244"/>
        <v>75677</v>
      </c>
    </row>
    <row r="116" spans="1:52" ht="89.25">
      <c r="A116" s="3" t="s">
        <v>700</v>
      </c>
      <c r="B116" s="3" t="s">
        <v>352</v>
      </c>
      <c r="C116" s="3" t="s">
        <v>501</v>
      </c>
      <c r="D116" s="3" t="s">
        <v>71</v>
      </c>
      <c r="E116" s="3"/>
      <c r="F116" s="144">
        <v>4</v>
      </c>
      <c r="G116" s="28" t="s">
        <v>667</v>
      </c>
      <c r="H116" s="28" t="s">
        <v>357</v>
      </c>
      <c r="I116" s="3"/>
      <c r="J116" s="67">
        <v>11399</v>
      </c>
      <c r="K116" s="67">
        <v>0</v>
      </c>
      <c r="L116" s="67">
        <v>0</v>
      </c>
      <c r="M116" s="67">
        <v>0</v>
      </c>
      <c r="N116" s="67">
        <v>0</v>
      </c>
      <c r="O116" s="67">
        <f t="shared" si="238"/>
        <v>11399</v>
      </c>
      <c r="P116" s="67">
        <v>0</v>
      </c>
      <c r="Q116" s="67">
        <v>0</v>
      </c>
      <c r="R116" s="67">
        <v>0</v>
      </c>
      <c r="S116" s="67">
        <v>0</v>
      </c>
      <c r="T116" s="67">
        <v>0</v>
      </c>
      <c r="U116" s="67">
        <f t="shared" si="239"/>
        <v>0</v>
      </c>
      <c r="V116" s="67">
        <v>0</v>
      </c>
      <c r="W116" s="67">
        <v>0</v>
      </c>
      <c r="X116" s="67">
        <v>0</v>
      </c>
      <c r="Y116" s="67">
        <v>0</v>
      </c>
      <c r="Z116" s="67">
        <v>0</v>
      </c>
      <c r="AA116" s="67">
        <f t="shared" si="240"/>
        <v>0</v>
      </c>
      <c r="AB116" s="67">
        <v>0</v>
      </c>
      <c r="AC116" s="67">
        <v>0</v>
      </c>
      <c r="AD116" s="67">
        <v>0</v>
      </c>
      <c r="AE116" s="67">
        <v>0</v>
      </c>
      <c r="AF116" s="67">
        <v>0</v>
      </c>
      <c r="AG116" s="67">
        <f t="shared" si="241"/>
        <v>0</v>
      </c>
      <c r="AH116" s="67">
        <f t="shared" si="245"/>
        <v>11399</v>
      </c>
      <c r="AI116" s="67">
        <f t="shared" si="246"/>
        <v>0</v>
      </c>
      <c r="AJ116" s="67">
        <f t="shared" si="247"/>
        <v>0</v>
      </c>
      <c r="AK116" s="67">
        <f t="shared" si="248"/>
        <v>0</v>
      </c>
      <c r="AL116" s="67">
        <f t="shared" si="249"/>
        <v>0</v>
      </c>
      <c r="AM116" s="67">
        <f t="shared" si="242"/>
        <v>11399</v>
      </c>
      <c r="AN116" s="67"/>
      <c r="AO116" s="67"/>
      <c r="AP116" s="67"/>
      <c r="AQ116" s="67"/>
      <c r="AR116" s="67"/>
      <c r="AS116" s="67">
        <f t="shared" si="243"/>
        <v>0</v>
      </c>
      <c r="AT116" s="67">
        <f t="shared" si="157"/>
        <v>11399</v>
      </c>
      <c r="AU116" s="67">
        <f t="shared" si="158"/>
        <v>0</v>
      </c>
      <c r="AV116" s="67">
        <f t="shared" si="159"/>
        <v>0</v>
      </c>
      <c r="AW116" s="67">
        <f t="shared" si="160"/>
        <v>0</v>
      </c>
      <c r="AX116" s="67">
        <f t="shared" si="161"/>
        <v>0</v>
      </c>
      <c r="AY116" s="67">
        <f t="shared" si="244"/>
        <v>11399</v>
      </c>
    </row>
    <row r="117" spans="1:52" ht="140.25">
      <c r="A117" s="3" t="s">
        <v>898</v>
      </c>
      <c r="B117" s="3" t="s">
        <v>701</v>
      </c>
      <c r="C117" s="3" t="s">
        <v>702</v>
      </c>
      <c r="D117" s="3" t="s">
        <v>71</v>
      </c>
      <c r="E117" s="3"/>
      <c r="F117" s="144">
        <v>4</v>
      </c>
      <c r="G117" s="28" t="s">
        <v>673</v>
      </c>
      <c r="H117" s="28" t="s">
        <v>357</v>
      </c>
      <c r="I117" s="3"/>
      <c r="J117" s="67">
        <v>0</v>
      </c>
      <c r="K117" s="67">
        <v>0</v>
      </c>
      <c r="L117" s="67">
        <v>0</v>
      </c>
      <c r="M117" s="67">
        <v>0</v>
      </c>
      <c r="N117" s="67">
        <v>0</v>
      </c>
      <c r="O117" s="67">
        <f t="shared" ref="O117:O119" si="250">SUM(J117:N117)</f>
        <v>0</v>
      </c>
      <c r="P117" s="67">
        <v>0</v>
      </c>
      <c r="Q117" s="67">
        <v>0</v>
      </c>
      <c r="R117" s="67">
        <v>0</v>
      </c>
      <c r="S117" s="67">
        <v>0</v>
      </c>
      <c r="T117" s="67">
        <v>0</v>
      </c>
      <c r="U117" s="67">
        <f t="shared" ref="U117:U119" si="251">SUM(P117:T117)</f>
        <v>0</v>
      </c>
      <c r="V117" s="67">
        <v>0</v>
      </c>
      <c r="W117" s="67">
        <v>0</v>
      </c>
      <c r="X117" s="67">
        <v>0</v>
      </c>
      <c r="Y117" s="67">
        <v>0</v>
      </c>
      <c r="Z117" s="67">
        <v>0</v>
      </c>
      <c r="AA117" s="67">
        <f t="shared" ref="AA117:AA119" si="252">SUM(V117:Z117)</f>
        <v>0</v>
      </c>
      <c r="AB117" s="67">
        <v>0</v>
      </c>
      <c r="AC117" s="67">
        <v>0</v>
      </c>
      <c r="AD117" s="67">
        <v>0</v>
      </c>
      <c r="AE117" s="67">
        <v>0</v>
      </c>
      <c r="AF117" s="67">
        <v>0</v>
      </c>
      <c r="AG117" s="67">
        <f t="shared" ref="AG117:AG119" si="253">SUM(AB117:AF117)</f>
        <v>0</v>
      </c>
      <c r="AH117" s="67">
        <f t="shared" si="245"/>
        <v>0</v>
      </c>
      <c r="AI117" s="67">
        <f t="shared" si="246"/>
        <v>0</v>
      </c>
      <c r="AJ117" s="67">
        <f t="shared" si="247"/>
        <v>0</v>
      </c>
      <c r="AK117" s="67">
        <f t="shared" si="248"/>
        <v>0</v>
      </c>
      <c r="AL117" s="67">
        <f t="shared" si="249"/>
        <v>0</v>
      </c>
      <c r="AM117" s="67">
        <f t="shared" ref="AM117:AM119" si="254">SUM(AH117:AL117)</f>
        <v>0</v>
      </c>
      <c r="AN117" s="67"/>
      <c r="AO117" s="67"/>
      <c r="AP117" s="67"/>
      <c r="AQ117" s="67"/>
      <c r="AR117" s="67"/>
      <c r="AS117" s="67">
        <f t="shared" ref="AS117:AS119" si="255">SUM(AN117:AR117)</f>
        <v>0</v>
      </c>
      <c r="AT117" s="67">
        <f t="shared" si="157"/>
        <v>0</v>
      </c>
      <c r="AU117" s="67">
        <f t="shared" si="158"/>
        <v>0</v>
      </c>
      <c r="AV117" s="67">
        <f t="shared" si="159"/>
        <v>0</v>
      </c>
      <c r="AW117" s="67">
        <f t="shared" si="160"/>
        <v>0</v>
      </c>
      <c r="AX117" s="67">
        <f t="shared" si="161"/>
        <v>0</v>
      </c>
      <c r="AY117" s="67">
        <f t="shared" ref="AY117:AY119" si="256">SUM(AT117:AX117)</f>
        <v>0</v>
      </c>
      <c r="AZ117" s="25"/>
    </row>
    <row r="118" spans="1:52" ht="76.5">
      <c r="A118" s="3" t="s">
        <v>899</v>
      </c>
      <c r="B118" s="3" t="s">
        <v>703</v>
      </c>
      <c r="C118" s="3" t="s">
        <v>704</v>
      </c>
      <c r="D118" s="3" t="s">
        <v>82</v>
      </c>
      <c r="E118" s="3" t="s">
        <v>831</v>
      </c>
      <c r="F118" s="144">
        <v>4</v>
      </c>
      <c r="G118" s="28" t="s">
        <v>667</v>
      </c>
      <c r="H118" s="28" t="s">
        <v>705</v>
      </c>
      <c r="I118" s="3"/>
      <c r="J118" s="67">
        <v>0</v>
      </c>
      <c r="K118" s="67">
        <v>0</v>
      </c>
      <c r="L118" s="67">
        <v>0</v>
      </c>
      <c r="M118" s="67">
        <v>0</v>
      </c>
      <c r="N118" s="67">
        <v>0</v>
      </c>
      <c r="O118" s="67">
        <f t="shared" si="250"/>
        <v>0</v>
      </c>
      <c r="P118" s="67">
        <v>0</v>
      </c>
      <c r="Q118" s="67">
        <v>0</v>
      </c>
      <c r="R118" s="67">
        <v>0</v>
      </c>
      <c r="S118" s="67">
        <v>0</v>
      </c>
      <c r="T118" s="67">
        <v>0</v>
      </c>
      <c r="U118" s="67">
        <f t="shared" si="251"/>
        <v>0</v>
      </c>
      <c r="V118" s="67">
        <v>0</v>
      </c>
      <c r="W118" s="67">
        <v>0</v>
      </c>
      <c r="X118" s="67">
        <v>0</v>
      </c>
      <c r="Y118" s="67">
        <v>0</v>
      </c>
      <c r="Z118" s="67">
        <v>0</v>
      </c>
      <c r="AA118" s="67">
        <f t="shared" si="252"/>
        <v>0</v>
      </c>
      <c r="AB118" s="67">
        <v>0</v>
      </c>
      <c r="AC118" s="67">
        <v>0</v>
      </c>
      <c r="AD118" s="67">
        <v>0</v>
      </c>
      <c r="AE118" s="67">
        <v>0</v>
      </c>
      <c r="AF118" s="67">
        <v>0</v>
      </c>
      <c r="AG118" s="67">
        <f t="shared" si="253"/>
        <v>0</v>
      </c>
      <c r="AH118" s="67">
        <f t="shared" si="245"/>
        <v>0</v>
      </c>
      <c r="AI118" s="67">
        <f t="shared" si="246"/>
        <v>0</v>
      </c>
      <c r="AJ118" s="67">
        <f t="shared" si="247"/>
        <v>0</v>
      </c>
      <c r="AK118" s="67">
        <f t="shared" si="248"/>
        <v>0</v>
      </c>
      <c r="AL118" s="67">
        <f t="shared" si="249"/>
        <v>0</v>
      </c>
      <c r="AM118" s="67">
        <f t="shared" si="254"/>
        <v>0</v>
      </c>
      <c r="AN118" s="67"/>
      <c r="AO118" s="67"/>
      <c r="AP118" s="67"/>
      <c r="AQ118" s="67"/>
      <c r="AR118" s="67"/>
      <c r="AS118" s="67">
        <f t="shared" si="255"/>
        <v>0</v>
      </c>
      <c r="AT118" s="67">
        <f t="shared" si="157"/>
        <v>0</v>
      </c>
      <c r="AU118" s="67">
        <f t="shared" si="158"/>
        <v>0</v>
      </c>
      <c r="AV118" s="67">
        <f t="shared" si="159"/>
        <v>0</v>
      </c>
      <c r="AW118" s="67">
        <f t="shared" si="160"/>
        <v>0</v>
      </c>
      <c r="AX118" s="67">
        <f t="shared" si="161"/>
        <v>0</v>
      </c>
      <c r="AY118" s="67">
        <f t="shared" si="256"/>
        <v>0</v>
      </c>
      <c r="AZ118" s="25"/>
    </row>
    <row r="119" spans="1:52" ht="140.25">
      <c r="A119" s="3" t="s">
        <v>900</v>
      </c>
      <c r="B119" s="3" t="s">
        <v>706</v>
      </c>
      <c r="C119" s="3" t="s">
        <v>923</v>
      </c>
      <c r="D119" s="3" t="s">
        <v>82</v>
      </c>
      <c r="E119" s="3" t="s">
        <v>707</v>
      </c>
      <c r="F119" s="144">
        <v>4</v>
      </c>
      <c r="G119" s="28" t="s">
        <v>667</v>
      </c>
      <c r="H119" s="28" t="s">
        <v>357</v>
      </c>
      <c r="I119" s="3"/>
      <c r="J119" s="67">
        <v>0</v>
      </c>
      <c r="K119" s="67">
        <v>0</v>
      </c>
      <c r="L119" s="67">
        <v>0</v>
      </c>
      <c r="M119" s="67">
        <v>0</v>
      </c>
      <c r="N119" s="67">
        <v>0</v>
      </c>
      <c r="O119" s="67">
        <f t="shared" si="250"/>
        <v>0</v>
      </c>
      <c r="P119" s="67">
        <v>0</v>
      </c>
      <c r="Q119" s="67">
        <v>0</v>
      </c>
      <c r="R119" s="67">
        <v>0</v>
      </c>
      <c r="S119" s="67">
        <v>0</v>
      </c>
      <c r="T119" s="67">
        <v>0</v>
      </c>
      <c r="U119" s="67">
        <f t="shared" si="251"/>
        <v>0</v>
      </c>
      <c r="V119" s="67">
        <v>0</v>
      </c>
      <c r="W119" s="67">
        <v>0</v>
      </c>
      <c r="X119" s="67">
        <v>0</v>
      </c>
      <c r="Y119" s="67">
        <v>0</v>
      </c>
      <c r="Z119" s="67">
        <v>0</v>
      </c>
      <c r="AA119" s="67">
        <f t="shared" si="252"/>
        <v>0</v>
      </c>
      <c r="AB119" s="67">
        <v>0</v>
      </c>
      <c r="AC119" s="67">
        <v>0</v>
      </c>
      <c r="AD119" s="67">
        <v>0</v>
      </c>
      <c r="AE119" s="67">
        <v>0</v>
      </c>
      <c r="AF119" s="67">
        <v>0</v>
      </c>
      <c r="AG119" s="67">
        <f t="shared" si="253"/>
        <v>0</v>
      </c>
      <c r="AH119" s="67">
        <f t="shared" si="245"/>
        <v>0</v>
      </c>
      <c r="AI119" s="67">
        <f t="shared" si="246"/>
        <v>0</v>
      </c>
      <c r="AJ119" s="67">
        <f t="shared" si="247"/>
        <v>0</v>
      </c>
      <c r="AK119" s="67">
        <f t="shared" si="248"/>
        <v>0</v>
      </c>
      <c r="AL119" s="67">
        <f t="shared" si="249"/>
        <v>0</v>
      </c>
      <c r="AM119" s="67">
        <f t="shared" si="254"/>
        <v>0</v>
      </c>
      <c r="AN119" s="67"/>
      <c r="AO119" s="67"/>
      <c r="AP119" s="67"/>
      <c r="AQ119" s="67"/>
      <c r="AR119" s="67"/>
      <c r="AS119" s="67">
        <f t="shared" si="255"/>
        <v>0</v>
      </c>
      <c r="AT119" s="67">
        <f t="shared" si="157"/>
        <v>0</v>
      </c>
      <c r="AU119" s="67">
        <f t="shared" si="158"/>
        <v>0</v>
      </c>
      <c r="AV119" s="67">
        <f t="shared" si="159"/>
        <v>0</v>
      </c>
      <c r="AW119" s="67">
        <f t="shared" si="160"/>
        <v>0</v>
      </c>
      <c r="AX119" s="67">
        <f t="shared" si="161"/>
        <v>0</v>
      </c>
      <c r="AY119" s="67">
        <f t="shared" si="256"/>
        <v>0</v>
      </c>
      <c r="AZ119" s="25"/>
    </row>
    <row r="120" spans="1:52">
      <c r="A120" s="16" t="s">
        <v>835</v>
      </c>
      <c r="B120" s="14"/>
      <c r="C120" s="14"/>
      <c r="D120" s="14"/>
      <c r="E120" s="14"/>
      <c r="F120" s="123"/>
      <c r="G120" s="123"/>
      <c r="H120" s="123"/>
      <c r="I120" s="16"/>
      <c r="J120" s="140">
        <f t="shared" ref="J120:AY120" si="257">SUM(J104,J99,J94,J87,J85,J55,J20,J9)</f>
        <v>11497026.556449998</v>
      </c>
      <c r="K120" s="140">
        <f t="shared" si="257"/>
        <v>939750</v>
      </c>
      <c r="L120" s="140">
        <f t="shared" si="257"/>
        <v>0</v>
      </c>
      <c r="M120" s="140">
        <f t="shared" si="257"/>
        <v>645000</v>
      </c>
      <c r="N120" s="140">
        <f t="shared" si="257"/>
        <v>0</v>
      </c>
      <c r="O120" s="140">
        <f t="shared" si="257"/>
        <v>13081776.556449998</v>
      </c>
      <c r="P120" s="140">
        <f t="shared" si="257"/>
        <v>19271993.655920003</v>
      </c>
      <c r="Q120" s="140">
        <f t="shared" si="257"/>
        <v>939750</v>
      </c>
      <c r="R120" s="140">
        <f t="shared" si="257"/>
        <v>0</v>
      </c>
      <c r="S120" s="140">
        <f t="shared" si="257"/>
        <v>720000</v>
      </c>
      <c r="T120" s="140">
        <f t="shared" si="257"/>
        <v>0</v>
      </c>
      <c r="U120" s="140">
        <f t="shared" si="257"/>
        <v>20931743.655920003</v>
      </c>
      <c r="V120" s="140">
        <f t="shared" si="257"/>
        <v>19827612.83924</v>
      </c>
      <c r="W120" s="140">
        <f t="shared" si="257"/>
        <v>1450000</v>
      </c>
      <c r="X120" s="140">
        <f t="shared" si="257"/>
        <v>0</v>
      </c>
      <c r="Y120" s="140">
        <f t="shared" si="257"/>
        <v>780000</v>
      </c>
      <c r="Z120" s="140">
        <f t="shared" si="257"/>
        <v>0</v>
      </c>
      <c r="AA120" s="140">
        <f t="shared" si="257"/>
        <v>22057612.83924</v>
      </c>
      <c r="AB120" s="140">
        <f t="shared" si="257"/>
        <v>20705391.828710001</v>
      </c>
      <c r="AC120" s="140">
        <f t="shared" si="257"/>
        <v>1375000</v>
      </c>
      <c r="AD120" s="140">
        <f t="shared" si="257"/>
        <v>0</v>
      </c>
      <c r="AE120" s="140">
        <f t="shared" si="257"/>
        <v>825000</v>
      </c>
      <c r="AF120" s="140">
        <f t="shared" si="257"/>
        <v>0</v>
      </c>
      <c r="AG120" s="140">
        <f t="shared" si="257"/>
        <v>22905391.828710001</v>
      </c>
      <c r="AH120" s="67">
        <f t="shared" si="194"/>
        <v>71302024.880319998</v>
      </c>
      <c r="AI120" s="67">
        <f t="shared" si="195"/>
        <v>4704500</v>
      </c>
      <c r="AJ120" s="67">
        <f t="shared" si="196"/>
        <v>0</v>
      </c>
      <c r="AK120" s="67">
        <f t="shared" si="197"/>
        <v>2970000</v>
      </c>
      <c r="AL120" s="67">
        <f t="shared" si="198"/>
        <v>0</v>
      </c>
      <c r="AM120" s="140">
        <f t="shared" si="257"/>
        <v>78976524.880319998</v>
      </c>
      <c r="AN120" s="140">
        <f t="shared" si="257"/>
        <v>0</v>
      </c>
      <c r="AO120" s="140">
        <f t="shared" si="257"/>
        <v>0</v>
      </c>
      <c r="AP120" s="140">
        <f t="shared" si="257"/>
        <v>0</v>
      </c>
      <c r="AQ120" s="140">
        <f t="shared" si="257"/>
        <v>0</v>
      </c>
      <c r="AR120" s="140">
        <f t="shared" si="257"/>
        <v>0</v>
      </c>
      <c r="AS120" s="140">
        <f t="shared" si="257"/>
        <v>0</v>
      </c>
      <c r="AT120" s="140">
        <f t="shared" si="257"/>
        <v>71302024.880319998</v>
      </c>
      <c r="AU120" s="140">
        <f t="shared" si="257"/>
        <v>4704500</v>
      </c>
      <c r="AV120" s="140">
        <f t="shared" si="257"/>
        <v>0</v>
      </c>
      <c r="AW120" s="140">
        <f t="shared" si="257"/>
        <v>2970000</v>
      </c>
      <c r="AX120" s="140">
        <f t="shared" si="257"/>
        <v>0</v>
      </c>
      <c r="AY120" s="140">
        <f t="shared" si="257"/>
        <v>78976524.880319998</v>
      </c>
    </row>
    <row r="121" spans="1:52" ht="27">
      <c r="A121" s="141" t="s">
        <v>891</v>
      </c>
      <c r="F121" s="147"/>
      <c r="G121" s="147"/>
      <c r="H121" s="147"/>
    </row>
    <row r="122" spans="1:52" ht="78">
      <c r="A122" s="141" t="s">
        <v>901</v>
      </c>
      <c r="F122" s="147"/>
      <c r="G122" s="147"/>
      <c r="H122" s="147"/>
    </row>
    <row r="123" spans="1:52">
      <c r="A123" s="25"/>
    </row>
  </sheetData>
  <autoFilter ref="A1:AZ122">
    <filterColumn colId="3" showButton="0"/>
    <filterColumn colId="9"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19" showButton="0"/>
    <filterColumn colId="21" showButton="0"/>
    <filterColumn colId="22" showButton="0"/>
    <filterColumn colId="23" showButton="0"/>
    <filterColumn colId="24" showButton="0"/>
    <filterColumn colId="25" showButton="0"/>
    <filterColumn colId="27" showButton="0"/>
    <filterColumn colId="28" showButton="0"/>
    <filterColumn colId="29" showButton="0"/>
    <filterColumn colId="30" showButton="0"/>
    <filterColumn colId="31" showButton="0"/>
    <filterColumn colId="33" showButton="0"/>
    <filterColumn colId="34" showButton="0"/>
    <filterColumn colId="35" showButton="0"/>
    <filterColumn colId="36" showButton="0"/>
    <filterColumn colId="37" showButton="0"/>
    <filterColumn colId="39" showButton="0"/>
    <filterColumn colId="40" showButton="0"/>
    <filterColumn colId="41" showButton="0"/>
    <filterColumn colId="42" showButton="0"/>
    <filterColumn colId="43" showButton="0"/>
    <filterColumn colId="45" showButton="0"/>
    <filterColumn colId="46" showButton="0"/>
    <filterColumn colId="47" showButton="0"/>
    <filterColumn colId="48" showButton="0"/>
    <filterColumn colId="49" showButton="0"/>
  </autoFilter>
  <mergeCells count="24">
    <mergeCell ref="AN2:AS2"/>
    <mergeCell ref="AT2:AY2"/>
    <mergeCell ref="AH1:AM1"/>
    <mergeCell ref="AN1:AS1"/>
    <mergeCell ref="AT1:AY1"/>
    <mergeCell ref="G1:G3"/>
    <mergeCell ref="AB2:AG2"/>
    <mergeCell ref="AH2:AM2"/>
    <mergeCell ref="H1:H3"/>
    <mergeCell ref="I1:I3"/>
    <mergeCell ref="J1:O1"/>
    <mergeCell ref="P1:U1"/>
    <mergeCell ref="V1:AA1"/>
    <mergeCell ref="AB1:AG1"/>
    <mergeCell ref="J2:O2"/>
    <mergeCell ref="P2:U2"/>
    <mergeCell ref="V2:AA2"/>
    <mergeCell ref="A1:A3"/>
    <mergeCell ref="B1:B3"/>
    <mergeCell ref="C1:C3"/>
    <mergeCell ref="D1:E1"/>
    <mergeCell ref="F1:F3"/>
    <mergeCell ref="D2:D3"/>
    <mergeCell ref="E2:E3"/>
  </mergeCells>
  <conditionalFormatting sqref="L3 N3 R3 T3 X3 Z3 AD3 AF3 AJ3 AL3 AP3 AR3 AV3 AX3">
    <cfRule type="cellIs" dxfId="3" priority="3" stopIfTrue="1" operator="equal">
      <formula>0</formula>
    </cfRule>
  </conditionalFormatting>
  <dataValidations count="2">
    <dataValidation type="list" allowBlank="1" showInputMessage="1" sqref="E104:E119 E5:E16 E18:E29 C17">
      <formula1>"CAR, NCR, I, II, III, IVA, IVB, V, VI, VII, VIII, IX, X, XI, XII, XIII, ARMM,  "</formula1>
    </dataValidation>
    <dataValidation type="list" allowBlank="1" showInputMessage="1" sqref="D104:D119 D5:D16 D18:D29 B17">
      <formula1>"Nationwide, Interregional, Region-Specific,  "</formula1>
    </dataValidation>
  </dataValidations>
  <printOptions horizontalCentered="1"/>
  <pageMargins left="0.23" right="0.26" top="0.75" bottom="0.75" header="0.3" footer="0.3"/>
  <pageSetup paperSize="9" scale="70" pageOrder="overThenDown" orientation="landscape" r:id="rId1"/>
  <headerFooter>
    <oddHeader>&amp;C&amp;"Arial,Bold"&amp;12Chapter 4: Competitive and Sustainable Agriculture and Fisheries Sector
Annex B2: List of Non-Core Investment Programs and Projects (Non-CIPs) with Annual Investment Targets By Source of Financing</oddHeader>
    <oddFooter>&amp;LPart 4 of 5&amp;C&amp;"Arial,Bold"&amp;12 2011-2016 Revalidated Public Investment Program &amp;RPage &amp;P of &amp;N</oddFooter>
  </headerFooter>
  <colBreaks count="7" manualBreakCount="7">
    <brk id="9" max="1048575" man="1"/>
    <brk id="15" max="1048575" man="1"/>
    <brk id="21" max="1048575" man="1"/>
    <brk id="27" max="1048575" man="1"/>
    <brk id="33" max="1048575" man="1"/>
    <brk id="39" max="1048575" man="1"/>
    <brk id="45" max="1048575" man="1"/>
  </colBreaks>
  <drawing r:id="rId2"/>
</worksheet>
</file>

<file path=xl/worksheets/sheet5.xml><?xml version="1.0" encoding="utf-8"?>
<worksheet xmlns="http://schemas.openxmlformats.org/spreadsheetml/2006/main" xmlns:r="http://schemas.openxmlformats.org/officeDocument/2006/relationships">
  <dimension ref="A1:AZ117"/>
  <sheetViews>
    <sheetView tabSelected="1" view="pageBreakPreview" topLeftCell="A88" zoomScale="110" zoomScaleNormal="80" zoomScaleSheetLayoutView="110" workbookViewId="0">
      <selection activeCell="J5" sqref="J5:AY97"/>
    </sheetView>
  </sheetViews>
  <sheetFormatPr defaultRowHeight="12.75"/>
  <cols>
    <col min="1" max="1" width="45.7109375" style="26" customWidth="1"/>
    <col min="2" max="2" width="10.7109375" style="58" customWidth="1"/>
    <col min="3" max="3" width="45.7109375" style="75" customWidth="1"/>
    <col min="4" max="5" width="15.7109375" style="78" customWidth="1"/>
    <col min="6" max="6" width="10.7109375" style="78" customWidth="1"/>
    <col min="7" max="7" width="15.7109375" style="78" customWidth="1"/>
    <col min="8" max="8" width="23.7109375" style="26" customWidth="1"/>
    <col min="9" max="9" width="15.7109375" style="26" customWidth="1"/>
    <col min="10" max="45" width="20.7109375" style="26" customWidth="1"/>
    <col min="46" max="51" width="20.7109375" style="57" customWidth="1"/>
    <col min="52" max="52" width="30.28515625" style="26" customWidth="1"/>
    <col min="53" max="16384" width="9.140625" style="26"/>
  </cols>
  <sheetData>
    <row r="1" spans="1:51" s="8" customFormat="1" ht="12.75" customHeight="1">
      <c r="A1" s="169" t="s">
        <v>928</v>
      </c>
      <c r="B1" s="157" t="s">
        <v>0</v>
      </c>
      <c r="C1" s="169" t="s">
        <v>926</v>
      </c>
      <c r="D1" s="169" t="s">
        <v>922</v>
      </c>
      <c r="E1" s="169"/>
      <c r="F1" s="169" t="s">
        <v>2</v>
      </c>
      <c r="G1" s="169" t="s">
        <v>886</v>
      </c>
      <c r="H1" s="169" t="s">
        <v>4</v>
      </c>
      <c r="I1" s="169" t="s">
        <v>65</v>
      </c>
      <c r="J1" s="153" t="s">
        <v>914</v>
      </c>
      <c r="K1" s="153"/>
      <c r="L1" s="153"/>
      <c r="M1" s="153"/>
      <c r="N1" s="153"/>
      <c r="O1" s="153"/>
      <c r="P1" s="153" t="s">
        <v>914</v>
      </c>
      <c r="Q1" s="153"/>
      <c r="R1" s="153"/>
      <c r="S1" s="153"/>
      <c r="T1" s="153"/>
      <c r="U1" s="153"/>
      <c r="V1" s="153" t="s">
        <v>914</v>
      </c>
      <c r="W1" s="153"/>
      <c r="X1" s="153"/>
      <c r="Y1" s="153"/>
      <c r="Z1" s="153"/>
      <c r="AA1" s="153"/>
      <c r="AB1" s="153" t="s">
        <v>914</v>
      </c>
      <c r="AC1" s="153"/>
      <c r="AD1" s="153"/>
      <c r="AE1" s="153"/>
      <c r="AF1" s="153"/>
      <c r="AG1" s="153"/>
      <c r="AH1" s="153" t="s">
        <v>914</v>
      </c>
      <c r="AI1" s="153"/>
      <c r="AJ1" s="153"/>
      <c r="AK1" s="153"/>
      <c r="AL1" s="153"/>
      <c r="AM1" s="153"/>
      <c r="AN1" s="153" t="s">
        <v>914</v>
      </c>
      <c r="AO1" s="153"/>
      <c r="AP1" s="153"/>
      <c r="AQ1" s="153"/>
      <c r="AR1" s="153"/>
      <c r="AS1" s="153"/>
      <c r="AT1" s="153" t="s">
        <v>914</v>
      </c>
      <c r="AU1" s="153"/>
      <c r="AV1" s="153"/>
      <c r="AW1" s="153"/>
      <c r="AX1" s="153"/>
      <c r="AY1" s="153"/>
    </row>
    <row r="2" spans="1:51" s="8" customFormat="1" ht="27.75" customHeight="1">
      <c r="A2" s="169"/>
      <c r="B2" s="158"/>
      <c r="C2" s="169"/>
      <c r="D2" s="171" t="s">
        <v>927</v>
      </c>
      <c r="E2" s="171" t="s">
        <v>5</v>
      </c>
      <c r="F2" s="169"/>
      <c r="G2" s="169"/>
      <c r="H2" s="169"/>
      <c r="I2" s="169"/>
      <c r="J2" s="172" t="s">
        <v>6</v>
      </c>
      <c r="K2" s="172"/>
      <c r="L2" s="172"/>
      <c r="M2" s="172"/>
      <c r="N2" s="172"/>
      <c r="O2" s="172"/>
      <c r="P2" s="172" t="s">
        <v>7</v>
      </c>
      <c r="Q2" s="173"/>
      <c r="R2" s="173"/>
      <c r="S2" s="173"/>
      <c r="T2" s="173"/>
      <c r="U2" s="173"/>
      <c r="V2" s="172" t="s">
        <v>8</v>
      </c>
      <c r="W2" s="173"/>
      <c r="X2" s="173"/>
      <c r="Y2" s="173"/>
      <c r="Z2" s="173"/>
      <c r="AA2" s="173"/>
      <c r="AB2" s="172" t="s">
        <v>9</v>
      </c>
      <c r="AC2" s="173"/>
      <c r="AD2" s="173"/>
      <c r="AE2" s="173"/>
      <c r="AF2" s="173"/>
      <c r="AG2" s="173"/>
      <c r="AH2" s="153" t="s">
        <v>51</v>
      </c>
      <c r="AI2" s="172"/>
      <c r="AJ2" s="172"/>
      <c r="AK2" s="172"/>
      <c r="AL2" s="172"/>
      <c r="AM2" s="172"/>
      <c r="AN2" s="173" t="s">
        <v>917</v>
      </c>
      <c r="AO2" s="172"/>
      <c r="AP2" s="172"/>
      <c r="AQ2" s="172"/>
      <c r="AR2" s="172"/>
      <c r="AS2" s="172"/>
      <c r="AT2" s="153" t="s">
        <v>916</v>
      </c>
      <c r="AU2" s="154"/>
      <c r="AV2" s="154"/>
      <c r="AW2" s="154"/>
      <c r="AX2" s="154"/>
      <c r="AY2" s="154"/>
    </row>
    <row r="3" spans="1:51" s="8" customFormat="1">
      <c r="A3" s="169"/>
      <c r="B3" s="159"/>
      <c r="C3" s="169"/>
      <c r="D3" s="171"/>
      <c r="E3" s="171"/>
      <c r="F3" s="169"/>
      <c r="G3" s="169"/>
      <c r="H3" s="169"/>
      <c r="I3" s="169"/>
      <c r="J3" s="112" t="s">
        <v>11</v>
      </c>
      <c r="K3" s="112" t="s">
        <v>12</v>
      </c>
      <c r="L3" s="113" t="s">
        <v>13</v>
      </c>
      <c r="M3" s="112" t="s">
        <v>915</v>
      </c>
      <c r="N3" s="113" t="s">
        <v>351</v>
      </c>
      <c r="O3" s="112" t="s">
        <v>14</v>
      </c>
      <c r="P3" s="112" t="s">
        <v>11</v>
      </c>
      <c r="Q3" s="112" t="s">
        <v>12</v>
      </c>
      <c r="R3" s="113" t="s">
        <v>13</v>
      </c>
      <c r="S3" s="112" t="s">
        <v>915</v>
      </c>
      <c r="T3" s="113" t="s">
        <v>351</v>
      </c>
      <c r="U3" s="112" t="s">
        <v>14</v>
      </c>
      <c r="V3" s="112" t="s">
        <v>11</v>
      </c>
      <c r="W3" s="112" t="s">
        <v>12</v>
      </c>
      <c r="X3" s="113" t="s">
        <v>13</v>
      </c>
      <c r="Y3" s="112" t="s">
        <v>915</v>
      </c>
      <c r="Z3" s="113" t="s">
        <v>351</v>
      </c>
      <c r="AA3" s="112" t="s">
        <v>14</v>
      </c>
      <c r="AB3" s="112" t="s">
        <v>11</v>
      </c>
      <c r="AC3" s="112" t="s">
        <v>12</v>
      </c>
      <c r="AD3" s="113" t="s">
        <v>13</v>
      </c>
      <c r="AE3" s="112" t="s">
        <v>915</v>
      </c>
      <c r="AF3" s="113" t="s">
        <v>351</v>
      </c>
      <c r="AG3" s="112" t="s">
        <v>14</v>
      </c>
      <c r="AH3" s="112" t="s">
        <v>11</v>
      </c>
      <c r="AI3" s="112" t="s">
        <v>12</v>
      </c>
      <c r="AJ3" s="113" t="s">
        <v>13</v>
      </c>
      <c r="AK3" s="112" t="s">
        <v>915</v>
      </c>
      <c r="AL3" s="113" t="s">
        <v>351</v>
      </c>
      <c r="AM3" s="112" t="s">
        <v>10</v>
      </c>
      <c r="AN3" s="112" t="s">
        <v>11</v>
      </c>
      <c r="AO3" s="112" t="s">
        <v>12</v>
      </c>
      <c r="AP3" s="113" t="s">
        <v>13</v>
      </c>
      <c r="AQ3" s="112" t="s">
        <v>915</v>
      </c>
      <c r="AR3" s="113" t="s">
        <v>351</v>
      </c>
      <c r="AS3" s="112" t="s">
        <v>10</v>
      </c>
      <c r="AT3" s="112" t="s">
        <v>11</v>
      </c>
      <c r="AU3" s="112" t="s">
        <v>12</v>
      </c>
      <c r="AV3" s="113" t="s">
        <v>13</v>
      </c>
      <c r="AW3" s="112" t="s">
        <v>915</v>
      </c>
      <c r="AX3" s="113" t="s">
        <v>351</v>
      </c>
      <c r="AY3" s="112" t="s">
        <v>10</v>
      </c>
    </row>
    <row r="4" spans="1:51" s="8" customFormat="1" ht="15" customHeight="1">
      <c r="A4" s="12" t="s">
        <v>62</v>
      </c>
      <c r="B4" s="115" t="s">
        <v>939</v>
      </c>
      <c r="C4" s="113" t="s">
        <v>15</v>
      </c>
      <c r="D4" s="113" t="s">
        <v>64</v>
      </c>
      <c r="E4" s="113" t="s">
        <v>16</v>
      </c>
      <c r="F4" s="113" t="s">
        <v>17</v>
      </c>
      <c r="G4" s="112" t="s">
        <v>18</v>
      </c>
      <c r="H4" s="112" t="s">
        <v>19</v>
      </c>
      <c r="I4" s="9" t="s">
        <v>20</v>
      </c>
      <c r="J4" s="9" t="s">
        <v>21</v>
      </c>
      <c r="K4" s="9" t="s">
        <v>22</v>
      </c>
      <c r="L4" s="112" t="s">
        <v>23</v>
      </c>
      <c r="M4" s="112" t="s">
        <v>24</v>
      </c>
      <c r="N4" s="112" t="s">
        <v>25</v>
      </c>
      <c r="O4" s="112" t="s">
        <v>26</v>
      </c>
      <c r="P4" s="112" t="s">
        <v>66</v>
      </c>
      <c r="Q4" s="112" t="s">
        <v>27</v>
      </c>
      <c r="R4" s="112" t="s">
        <v>67</v>
      </c>
      <c r="S4" s="9" t="s">
        <v>28</v>
      </c>
      <c r="T4" s="9" t="s">
        <v>29</v>
      </c>
      <c r="U4" s="9" t="s">
        <v>30</v>
      </c>
      <c r="V4" s="112" t="s">
        <v>31</v>
      </c>
      <c r="W4" s="112" t="s">
        <v>32</v>
      </c>
      <c r="X4" s="9" t="s">
        <v>33</v>
      </c>
      <c r="Y4" s="9" t="s">
        <v>34</v>
      </c>
      <c r="Z4" s="9" t="s">
        <v>35</v>
      </c>
      <c r="AA4" s="112" t="s">
        <v>36</v>
      </c>
      <c r="AB4" s="112" t="s">
        <v>37</v>
      </c>
      <c r="AC4" s="112" t="s">
        <v>38</v>
      </c>
      <c r="AD4" s="112" t="s">
        <v>39</v>
      </c>
      <c r="AE4" s="112" t="s">
        <v>40</v>
      </c>
      <c r="AF4" s="112" t="s">
        <v>41</v>
      </c>
      <c r="AG4" s="114" t="s">
        <v>42</v>
      </c>
      <c r="AH4" s="114" t="s">
        <v>43</v>
      </c>
      <c r="AI4" s="114" t="s">
        <v>44</v>
      </c>
      <c r="AJ4" s="114" t="s">
        <v>45</v>
      </c>
      <c r="AK4" s="114" t="s">
        <v>46</v>
      </c>
      <c r="AL4" s="114" t="s">
        <v>47</v>
      </c>
      <c r="AM4" s="114" t="s">
        <v>48</v>
      </c>
      <c r="AN4" s="114" t="s">
        <v>49</v>
      </c>
      <c r="AO4" s="114" t="s">
        <v>52</v>
      </c>
      <c r="AP4" s="114" t="s">
        <v>53</v>
      </c>
      <c r="AQ4" s="114" t="s">
        <v>54</v>
      </c>
      <c r="AR4" s="114" t="s">
        <v>55</v>
      </c>
      <c r="AS4" s="114" t="s">
        <v>56</v>
      </c>
      <c r="AT4" s="114" t="s">
        <v>57</v>
      </c>
      <c r="AU4" s="114" t="s">
        <v>58</v>
      </c>
      <c r="AV4" s="114" t="s">
        <v>59</v>
      </c>
      <c r="AW4" s="114" t="s">
        <v>60</v>
      </c>
      <c r="AX4" s="114" t="s">
        <v>61</v>
      </c>
      <c r="AY4" s="114" t="s">
        <v>929</v>
      </c>
    </row>
    <row r="5" spans="1:51" ht="25.5">
      <c r="A5" s="3" t="s">
        <v>68</v>
      </c>
      <c r="B5" s="2"/>
      <c r="C5" s="69"/>
      <c r="D5" s="69"/>
      <c r="E5" s="69"/>
      <c r="F5" s="28"/>
      <c r="G5" s="28"/>
      <c r="H5" s="28"/>
      <c r="I5" s="7"/>
      <c r="J5" s="131"/>
      <c r="K5" s="131"/>
      <c r="L5" s="131"/>
      <c r="M5" s="131"/>
      <c r="N5" s="131"/>
      <c r="O5" s="131"/>
      <c r="P5" s="131"/>
      <c r="Q5" s="131"/>
      <c r="R5" s="131"/>
      <c r="S5" s="131"/>
      <c r="T5" s="131"/>
      <c r="U5" s="131"/>
      <c r="V5" s="131"/>
      <c r="W5" s="131"/>
      <c r="X5" s="131"/>
      <c r="Y5" s="131"/>
      <c r="Z5" s="131"/>
      <c r="AA5" s="131"/>
      <c r="AB5" s="131"/>
      <c r="AC5" s="131"/>
      <c r="AD5" s="131"/>
      <c r="AE5" s="131"/>
      <c r="AF5" s="131"/>
      <c r="AG5" s="131"/>
      <c r="AH5" s="131"/>
      <c r="AI5" s="131"/>
      <c r="AJ5" s="131"/>
      <c r="AK5" s="131"/>
      <c r="AL5" s="131"/>
      <c r="AM5" s="131"/>
      <c r="AN5" s="131"/>
      <c r="AO5" s="131"/>
      <c r="AP5" s="131"/>
      <c r="AQ5" s="131"/>
      <c r="AR5" s="131"/>
      <c r="AS5" s="131"/>
      <c r="AT5" s="131"/>
      <c r="AU5" s="131"/>
      <c r="AV5" s="131"/>
      <c r="AW5" s="131"/>
      <c r="AX5" s="131"/>
      <c r="AY5" s="131"/>
    </row>
    <row r="6" spans="1:51" ht="25.5">
      <c r="A6" s="3" t="s">
        <v>84</v>
      </c>
      <c r="B6" s="2"/>
      <c r="C6" s="69"/>
      <c r="D6" s="69"/>
      <c r="E6" s="70"/>
      <c r="F6" s="144"/>
      <c r="G6" s="144"/>
      <c r="H6" s="144"/>
      <c r="I6" s="3"/>
      <c r="J6" s="131"/>
      <c r="K6" s="131"/>
      <c r="L6" s="131"/>
      <c r="M6" s="131"/>
      <c r="N6" s="131"/>
      <c r="O6" s="131"/>
      <c r="P6" s="131"/>
      <c r="Q6" s="131"/>
      <c r="R6" s="131"/>
      <c r="S6" s="131"/>
      <c r="T6" s="131"/>
      <c r="U6" s="131"/>
      <c r="V6" s="131"/>
      <c r="W6" s="131"/>
      <c r="X6" s="131"/>
      <c r="Y6" s="131"/>
      <c r="Z6" s="131"/>
      <c r="AA6" s="131"/>
      <c r="AB6" s="131"/>
      <c r="AC6" s="131"/>
      <c r="AD6" s="131"/>
      <c r="AE6" s="131"/>
      <c r="AF6" s="131"/>
      <c r="AG6" s="131"/>
      <c r="AH6" s="131"/>
      <c r="AI6" s="131"/>
      <c r="AJ6" s="131"/>
      <c r="AK6" s="131"/>
      <c r="AL6" s="131"/>
      <c r="AM6" s="131"/>
      <c r="AN6" s="131"/>
      <c r="AO6" s="131"/>
      <c r="AP6" s="131"/>
      <c r="AQ6" s="131"/>
      <c r="AR6" s="131"/>
      <c r="AS6" s="131"/>
      <c r="AT6" s="131"/>
      <c r="AU6" s="131"/>
      <c r="AV6" s="131"/>
      <c r="AW6" s="131"/>
      <c r="AX6" s="131"/>
      <c r="AY6" s="131"/>
    </row>
    <row r="7" spans="1:51" ht="51">
      <c r="A7" s="3" t="s">
        <v>99</v>
      </c>
      <c r="B7" s="2"/>
      <c r="C7" s="69"/>
      <c r="D7" s="69"/>
      <c r="E7" s="70"/>
      <c r="F7" s="144"/>
      <c r="G7" s="144"/>
      <c r="H7" s="144"/>
      <c r="I7" s="3"/>
      <c r="J7" s="131"/>
      <c r="K7" s="131"/>
      <c r="L7" s="131"/>
      <c r="M7" s="131"/>
      <c r="N7" s="131"/>
      <c r="O7" s="131"/>
      <c r="P7" s="131"/>
      <c r="Q7" s="131"/>
      <c r="R7" s="131"/>
      <c r="S7" s="131"/>
      <c r="T7" s="131"/>
      <c r="U7" s="131"/>
      <c r="V7" s="131"/>
      <c r="W7" s="131"/>
      <c r="X7" s="131"/>
      <c r="Y7" s="131"/>
      <c r="Z7" s="131"/>
      <c r="AA7" s="131"/>
      <c r="AB7" s="131"/>
      <c r="AC7" s="131"/>
      <c r="AD7" s="131"/>
      <c r="AE7" s="131"/>
      <c r="AF7" s="131"/>
      <c r="AG7" s="131"/>
      <c r="AH7" s="131"/>
      <c r="AI7" s="131"/>
      <c r="AJ7" s="131"/>
      <c r="AK7" s="131"/>
      <c r="AL7" s="131"/>
      <c r="AM7" s="131"/>
      <c r="AN7" s="131"/>
      <c r="AO7" s="131"/>
      <c r="AP7" s="131"/>
      <c r="AQ7" s="131"/>
      <c r="AR7" s="131"/>
      <c r="AS7" s="131"/>
      <c r="AT7" s="131"/>
      <c r="AU7" s="131"/>
      <c r="AV7" s="131"/>
      <c r="AW7" s="131"/>
      <c r="AX7" s="131"/>
      <c r="AY7" s="131"/>
    </row>
    <row r="8" spans="1:51">
      <c r="A8" s="3" t="s">
        <v>102</v>
      </c>
      <c r="B8" s="2"/>
      <c r="C8" s="69"/>
      <c r="D8" s="69"/>
      <c r="E8" s="70"/>
      <c r="F8" s="144"/>
      <c r="G8" s="144"/>
      <c r="H8" s="144"/>
      <c r="I8" s="3"/>
      <c r="J8" s="67">
        <f>SUM(J9:J10)</f>
        <v>0</v>
      </c>
      <c r="K8" s="67">
        <f t="shared" ref="K8:AS8" si="0">SUM(K9:K10)</f>
        <v>0</v>
      </c>
      <c r="L8" s="67">
        <f t="shared" si="0"/>
        <v>0</v>
      </c>
      <c r="M8" s="67">
        <f t="shared" si="0"/>
        <v>0</v>
      </c>
      <c r="N8" s="67">
        <f t="shared" si="0"/>
        <v>0</v>
      </c>
      <c r="O8" s="67">
        <f t="shared" si="0"/>
        <v>0</v>
      </c>
      <c r="P8" s="67">
        <f t="shared" si="0"/>
        <v>42533</v>
      </c>
      <c r="Q8" s="67">
        <f t="shared" si="0"/>
        <v>0</v>
      </c>
      <c r="R8" s="67">
        <f t="shared" si="0"/>
        <v>0</v>
      </c>
      <c r="S8" s="67">
        <f t="shared" si="0"/>
        <v>0</v>
      </c>
      <c r="T8" s="67">
        <f t="shared" si="0"/>
        <v>0</v>
      </c>
      <c r="U8" s="67">
        <f t="shared" si="0"/>
        <v>42533</v>
      </c>
      <c r="V8" s="67">
        <f t="shared" si="0"/>
        <v>0</v>
      </c>
      <c r="W8" s="67">
        <f t="shared" si="0"/>
        <v>0</v>
      </c>
      <c r="X8" s="67">
        <f t="shared" si="0"/>
        <v>0</v>
      </c>
      <c r="Y8" s="67">
        <f t="shared" si="0"/>
        <v>0</v>
      </c>
      <c r="Z8" s="67">
        <f t="shared" si="0"/>
        <v>0</v>
      </c>
      <c r="AA8" s="67">
        <f t="shared" si="0"/>
        <v>0</v>
      </c>
      <c r="AB8" s="67">
        <f t="shared" si="0"/>
        <v>0</v>
      </c>
      <c r="AC8" s="67">
        <f t="shared" si="0"/>
        <v>0</v>
      </c>
      <c r="AD8" s="67">
        <f t="shared" si="0"/>
        <v>0</v>
      </c>
      <c r="AE8" s="67">
        <f t="shared" si="0"/>
        <v>0</v>
      </c>
      <c r="AF8" s="67">
        <f t="shared" si="0"/>
        <v>0</v>
      </c>
      <c r="AG8" s="67">
        <f t="shared" si="0"/>
        <v>0</v>
      </c>
      <c r="AH8" s="67">
        <f t="shared" ref="AH8:AM9" si="1">SUM(J8,P8,V8,AB8)</f>
        <v>42533</v>
      </c>
      <c r="AI8" s="67">
        <f t="shared" si="1"/>
        <v>0</v>
      </c>
      <c r="AJ8" s="67">
        <f t="shared" si="1"/>
        <v>0</v>
      </c>
      <c r="AK8" s="67">
        <f t="shared" si="1"/>
        <v>0</v>
      </c>
      <c r="AL8" s="67">
        <f t="shared" si="1"/>
        <v>0</v>
      </c>
      <c r="AM8" s="67">
        <f t="shared" si="1"/>
        <v>42533</v>
      </c>
      <c r="AN8" s="67"/>
      <c r="AO8" s="67">
        <f t="shared" si="0"/>
        <v>0</v>
      </c>
      <c r="AP8" s="67">
        <f t="shared" si="0"/>
        <v>0</v>
      </c>
      <c r="AQ8" s="67">
        <f t="shared" si="0"/>
        <v>0</v>
      </c>
      <c r="AR8" s="67">
        <f t="shared" si="0"/>
        <v>0</v>
      </c>
      <c r="AS8" s="67">
        <f t="shared" si="0"/>
        <v>0</v>
      </c>
      <c r="AT8" s="67">
        <f t="shared" ref="AT8:AY10" si="2">AH8+AN8</f>
        <v>42533</v>
      </c>
      <c r="AU8" s="67">
        <f t="shared" si="2"/>
        <v>0</v>
      </c>
      <c r="AV8" s="67">
        <f t="shared" si="2"/>
        <v>0</v>
      </c>
      <c r="AW8" s="67">
        <f t="shared" si="2"/>
        <v>0</v>
      </c>
      <c r="AX8" s="67">
        <f t="shared" si="2"/>
        <v>0</v>
      </c>
      <c r="AY8" s="67">
        <f t="shared" si="2"/>
        <v>42533</v>
      </c>
    </row>
    <row r="9" spans="1:51" ht="191.25" customHeight="1">
      <c r="A9" s="3" t="s">
        <v>902</v>
      </c>
      <c r="B9" s="3" t="s">
        <v>110</v>
      </c>
      <c r="C9" s="69" t="s">
        <v>322</v>
      </c>
      <c r="D9" s="69" t="s">
        <v>82</v>
      </c>
      <c r="E9" s="69" t="s">
        <v>941</v>
      </c>
      <c r="F9" s="144">
        <v>4</v>
      </c>
      <c r="G9" s="28" t="s">
        <v>320</v>
      </c>
      <c r="H9" s="28" t="s">
        <v>108</v>
      </c>
      <c r="I9" s="3"/>
      <c r="J9" s="67">
        <v>0</v>
      </c>
      <c r="K9" s="67">
        <v>0</v>
      </c>
      <c r="L9" s="67">
        <v>0</v>
      </c>
      <c r="M9" s="67">
        <v>0</v>
      </c>
      <c r="N9" s="67">
        <v>0</v>
      </c>
      <c r="O9" s="67">
        <f>SUM(J9:N9)</f>
        <v>0</v>
      </c>
      <c r="P9" s="67">
        <v>0</v>
      </c>
      <c r="Q9" s="67">
        <v>0</v>
      </c>
      <c r="R9" s="67">
        <v>0</v>
      </c>
      <c r="S9" s="67">
        <v>0</v>
      </c>
      <c r="T9" s="67">
        <v>0</v>
      </c>
      <c r="U9" s="67">
        <f>SUM(P9:T9)</f>
        <v>0</v>
      </c>
      <c r="V9" s="67">
        <v>0</v>
      </c>
      <c r="W9" s="67">
        <v>0</v>
      </c>
      <c r="X9" s="67">
        <v>0</v>
      </c>
      <c r="Y9" s="67">
        <v>0</v>
      </c>
      <c r="Z9" s="67">
        <v>0</v>
      </c>
      <c r="AA9" s="67">
        <f>SUM(V9:Z9)</f>
        <v>0</v>
      </c>
      <c r="AB9" s="67">
        <v>0</v>
      </c>
      <c r="AC9" s="67">
        <v>0</v>
      </c>
      <c r="AD9" s="67">
        <v>0</v>
      </c>
      <c r="AE9" s="67">
        <v>0</v>
      </c>
      <c r="AF9" s="67">
        <v>0</v>
      </c>
      <c r="AG9" s="67">
        <f>SUM(AB9:AF9)</f>
        <v>0</v>
      </c>
      <c r="AH9" s="67">
        <f>SUM(J9,P9,V9,AB9)</f>
        <v>0</v>
      </c>
      <c r="AI9" s="67">
        <f t="shared" si="1"/>
        <v>0</v>
      </c>
      <c r="AJ9" s="67">
        <f t="shared" si="1"/>
        <v>0</v>
      </c>
      <c r="AK9" s="67">
        <f t="shared" si="1"/>
        <v>0</v>
      </c>
      <c r="AL9" s="67">
        <f t="shared" si="1"/>
        <v>0</v>
      </c>
      <c r="AM9" s="67">
        <f>SUM(AH9:AL9)</f>
        <v>0</v>
      </c>
      <c r="AN9" s="67"/>
      <c r="AO9" s="67"/>
      <c r="AP9" s="67"/>
      <c r="AQ9" s="67"/>
      <c r="AR9" s="67"/>
      <c r="AS9" s="67">
        <f>SUM(AN9:AR9)</f>
        <v>0</v>
      </c>
      <c r="AT9" s="67">
        <f>AH9+AN9</f>
        <v>0</v>
      </c>
      <c r="AU9" s="67">
        <f t="shared" si="2"/>
        <v>0</v>
      </c>
      <c r="AV9" s="67">
        <f t="shared" si="2"/>
        <v>0</v>
      </c>
      <c r="AW9" s="67">
        <f t="shared" si="2"/>
        <v>0</v>
      </c>
      <c r="AX9" s="67">
        <f t="shared" si="2"/>
        <v>0</v>
      </c>
      <c r="AY9" s="67">
        <f>SUM(AT9:AX9)</f>
        <v>0</v>
      </c>
    </row>
    <row r="10" spans="1:51" ht="99.75" customHeight="1">
      <c r="A10" s="3" t="s">
        <v>709</v>
      </c>
      <c r="B10" s="3" t="s">
        <v>710</v>
      </c>
      <c r="C10" s="69" t="s">
        <v>711</v>
      </c>
      <c r="D10" s="69"/>
      <c r="E10" s="69" t="s">
        <v>372</v>
      </c>
      <c r="F10" s="144">
        <v>4</v>
      </c>
      <c r="G10" s="28" t="s">
        <v>682</v>
      </c>
      <c r="H10" s="28" t="s">
        <v>357</v>
      </c>
      <c r="I10" s="3"/>
      <c r="J10" s="67">
        <v>0</v>
      </c>
      <c r="K10" s="67">
        <v>0</v>
      </c>
      <c r="L10" s="67">
        <v>0</v>
      </c>
      <c r="M10" s="67">
        <v>0</v>
      </c>
      <c r="N10" s="67">
        <v>0</v>
      </c>
      <c r="O10" s="67">
        <f>SUM(J10:N10)</f>
        <v>0</v>
      </c>
      <c r="P10" s="67">
        <v>42533</v>
      </c>
      <c r="Q10" s="67">
        <v>0</v>
      </c>
      <c r="R10" s="67">
        <v>0</v>
      </c>
      <c r="S10" s="67">
        <v>0</v>
      </c>
      <c r="T10" s="67">
        <v>0</v>
      </c>
      <c r="U10" s="67">
        <f>SUM(P10:T10)</f>
        <v>42533</v>
      </c>
      <c r="V10" s="67">
        <v>0</v>
      </c>
      <c r="W10" s="67">
        <v>0</v>
      </c>
      <c r="X10" s="67">
        <v>0</v>
      </c>
      <c r="Y10" s="67">
        <v>0</v>
      </c>
      <c r="Z10" s="67">
        <v>0</v>
      </c>
      <c r="AA10" s="67">
        <f>SUM(V10:Z10)</f>
        <v>0</v>
      </c>
      <c r="AB10" s="67">
        <v>0</v>
      </c>
      <c r="AC10" s="67">
        <v>0</v>
      </c>
      <c r="AD10" s="67">
        <v>0</v>
      </c>
      <c r="AE10" s="67">
        <v>0</v>
      </c>
      <c r="AF10" s="67">
        <v>0</v>
      </c>
      <c r="AG10" s="67">
        <f>SUM(AB10:AF10)</f>
        <v>0</v>
      </c>
      <c r="AH10" s="67">
        <f>SUM(J10,P10,V10,AB10)</f>
        <v>42533</v>
      </c>
      <c r="AI10" s="67">
        <f t="shared" ref="AI10" si="3">SUM(K10,Q10,W10,AC10)</f>
        <v>0</v>
      </c>
      <c r="AJ10" s="67">
        <f t="shared" ref="AJ10" si="4">SUM(L10,R10,X10,AD10)</f>
        <v>0</v>
      </c>
      <c r="AK10" s="67">
        <f t="shared" ref="AK10" si="5">SUM(M10,S10,Y10,AE10)</f>
        <v>0</v>
      </c>
      <c r="AL10" s="67">
        <f t="shared" ref="AL10" si="6">SUM(N10,T10,Z10,AF10)</f>
        <v>0</v>
      </c>
      <c r="AM10" s="67">
        <f>SUM(AH10:AL10)</f>
        <v>42533</v>
      </c>
      <c r="AN10" s="67"/>
      <c r="AO10" s="67"/>
      <c r="AP10" s="67"/>
      <c r="AQ10" s="67"/>
      <c r="AR10" s="67"/>
      <c r="AS10" s="67">
        <f>SUM(AN10:AR10)</f>
        <v>0</v>
      </c>
      <c r="AT10" s="67">
        <f>AH10+AN10</f>
        <v>42533</v>
      </c>
      <c r="AU10" s="67">
        <f t="shared" si="2"/>
        <v>0</v>
      </c>
      <c r="AV10" s="67">
        <f t="shared" si="2"/>
        <v>0</v>
      </c>
      <c r="AW10" s="67">
        <f t="shared" si="2"/>
        <v>0</v>
      </c>
      <c r="AX10" s="67">
        <f t="shared" si="2"/>
        <v>0</v>
      </c>
      <c r="AY10" s="67">
        <f>SUM(AT10:AX10)</f>
        <v>42533</v>
      </c>
    </row>
    <row r="11" spans="1:51">
      <c r="A11" s="3" t="s">
        <v>187</v>
      </c>
      <c r="B11" s="3"/>
      <c r="C11" s="69"/>
      <c r="D11" s="69"/>
      <c r="E11" s="69"/>
      <c r="F11" s="144"/>
      <c r="G11" s="28"/>
      <c r="H11" s="28"/>
      <c r="I11" s="3"/>
      <c r="J11" s="67">
        <f>SUM(J12,J18,J21,J25)</f>
        <v>1712089.4509999999</v>
      </c>
      <c r="K11" s="67">
        <f t="shared" ref="K11:AS11" si="7">SUM(K12,K18,K21,K25)</f>
        <v>0</v>
      </c>
      <c r="L11" s="67">
        <f t="shared" si="7"/>
        <v>0</v>
      </c>
      <c r="M11" s="67">
        <f t="shared" si="7"/>
        <v>0</v>
      </c>
      <c r="N11" s="67">
        <f t="shared" si="7"/>
        <v>0</v>
      </c>
      <c r="O11" s="67">
        <f t="shared" si="7"/>
        <v>1712089.4509999999</v>
      </c>
      <c r="P11" s="67">
        <f t="shared" si="7"/>
        <v>4580424.5453599999</v>
      </c>
      <c r="Q11" s="67">
        <f t="shared" si="7"/>
        <v>0</v>
      </c>
      <c r="R11" s="67">
        <f t="shared" si="7"/>
        <v>0</v>
      </c>
      <c r="S11" s="67">
        <f t="shared" si="7"/>
        <v>0</v>
      </c>
      <c r="T11" s="67">
        <f t="shared" si="7"/>
        <v>0</v>
      </c>
      <c r="U11" s="67">
        <f t="shared" si="7"/>
        <v>4580424.5453599999</v>
      </c>
      <c r="V11" s="67">
        <f t="shared" si="7"/>
        <v>46308</v>
      </c>
      <c r="W11" s="67">
        <f t="shared" si="7"/>
        <v>0</v>
      </c>
      <c r="X11" s="67">
        <f t="shared" si="7"/>
        <v>0</v>
      </c>
      <c r="Y11" s="67">
        <f t="shared" si="7"/>
        <v>0</v>
      </c>
      <c r="Z11" s="67">
        <f t="shared" si="7"/>
        <v>0</v>
      </c>
      <c r="AA11" s="67">
        <f t="shared" si="7"/>
        <v>46308</v>
      </c>
      <c r="AB11" s="67">
        <f t="shared" si="7"/>
        <v>47175</v>
      </c>
      <c r="AC11" s="67">
        <f t="shared" si="7"/>
        <v>0</v>
      </c>
      <c r="AD11" s="67">
        <f t="shared" si="7"/>
        <v>0</v>
      </c>
      <c r="AE11" s="67">
        <f t="shared" si="7"/>
        <v>0</v>
      </c>
      <c r="AF11" s="67">
        <f t="shared" si="7"/>
        <v>0</v>
      </c>
      <c r="AG11" s="67">
        <f t="shared" si="7"/>
        <v>47175</v>
      </c>
      <c r="AH11" s="67">
        <f t="shared" ref="AH11:AH46" si="8">SUM(J11,P11,V11,AB11)</f>
        <v>6385996.9963600002</v>
      </c>
      <c r="AI11" s="67">
        <f t="shared" ref="AI11:AI44" si="9">SUM(K11,Q11,W11,AC11)</f>
        <v>0</v>
      </c>
      <c r="AJ11" s="67">
        <f t="shared" ref="AJ11:AJ44" si="10">SUM(L11,R11,X11,AD11)</f>
        <v>0</v>
      </c>
      <c r="AK11" s="67">
        <f t="shared" ref="AK11:AK44" si="11">SUM(M11,S11,Y11,AE11)</f>
        <v>0</v>
      </c>
      <c r="AL11" s="67">
        <f t="shared" ref="AL11:AL44" si="12">SUM(N11,T11,Z11,AF11)</f>
        <v>0</v>
      </c>
      <c r="AM11" s="67">
        <f t="shared" ref="AM11:AM40" si="13">SUM(O11,U11,AA11,AG11)</f>
        <v>6385996.9963600002</v>
      </c>
      <c r="AN11" s="67">
        <f t="shared" si="7"/>
        <v>0</v>
      </c>
      <c r="AO11" s="67">
        <f t="shared" si="7"/>
        <v>0</v>
      </c>
      <c r="AP11" s="67">
        <f t="shared" si="7"/>
        <v>0</v>
      </c>
      <c r="AQ11" s="67">
        <f t="shared" si="7"/>
        <v>0</v>
      </c>
      <c r="AR11" s="67">
        <f t="shared" si="7"/>
        <v>0</v>
      </c>
      <c r="AS11" s="67">
        <f t="shared" si="7"/>
        <v>0</v>
      </c>
      <c r="AT11" s="67">
        <f t="shared" ref="AT11:AT46" si="14">AH11+AN11</f>
        <v>6385996.9963600002</v>
      </c>
      <c r="AU11" s="67">
        <f t="shared" ref="AU11:AU44" si="15">AI11+AO11</f>
        <v>0</v>
      </c>
      <c r="AV11" s="67">
        <f t="shared" ref="AV11:AV44" si="16">AJ11+AP11</f>
        <v>0</v>
      </c>
      <c r="AW11" s="67">
        <f t="shared" ref="AW11:AW44" si="17">AK11+AQ11</f>
        <v>0</v>
      </c>
      <c r="AX11" s="67">
        <f t="shared" ref="AX11:AX44" si="18">AL11+AR11</f>
        <v>0</v>
      </c>
      <c r="AY11" s="67">
        <f t="shared" ref="AY11:AY40" si="19">AM11+AS11</f>
        <v>6385996.9963600002</v>
      </c>
    </row>
    <row r="12" spans="1:51">
      <c r="A12" s="24" t="s">
        <v>148</v>
      </c>
      <c r="B12" s="24"/>
      <c r="C12" s="71"/>
      <c r="D12" s="71"/>
      <c r="E12" s="71"/>
      <c r="F12" s="145"/>
      <c r="G12" s="146"/>
      <c r="H12" s="146"/>
      <c r="I12" s="24"/>
      <c r="J12" s="68">
        <f>SUM(J13:J17)</f>
        <v>1343918.4509999999</v>
      </c>
      <c r="K12" s="68">
        <f t="shared" ref="K12:AS12" si="20">SUM(K13:K17)</f>
        <v>0</v>
      </c>
      <c r="L12" s="68">
        <f t="shared" si="20"/>
        <v>0</v>
      </c>
      <c r="M12" s="68">
        <f t="shared" si="20"/>
        <v>0</v>
      </c>
      <c r="N12" s="68">
        <f t="shared" si="20"/>
        <v>0</v>
      </c>
      <c r="O12" s="68">
        <f t="shared" si="20"/>
        <v>1343918.4509999999</v>
      </c>
      <c r="P12" s="68">
        <f t="shared" si="20"/>
        <v>2921876.3453599997</v>
      </c>
      <c r="Q12" s="68">
        <f t="shared" si="20"/>
        <v>0</v>
      </c>
      <c r="R12" s="68">
        <f t="shared" si="20"/>
        <v>0</v>
      </c>
      <c r="S12" s="68">
        <f t="shared" si="20"/>
        <v>0</v>
      </c>
      <c r="T12" s="68">
        <f t="shared" si="20"/>
        <v>0</v>
      </c>
      <c r="U12" s="68">
        <f t="shared" si="20"/>
        <v>2921876.3453599997</v>
      </c>
      <c r="V12" s="68">
        <f t="shared" si="20"/>
        <v>46308</v>
      </c>
      <c r="W12" s="68">
        <f t="shared" si="20"/>
        <v>0</v>
      </c>
      <c r="X12" s="68">
        <f t="shared" si="20"/>
        <v>0</v>
      </c>
      <c r="Y12" s="68">
        <f t="shared" si="20"/>
        <v>0</v>
      </c>
      <c r="Z12" s="68">
        <f t="shared" si="20"/>
        <v>0</v>
      </c>
      <c r="AA12" s="68">
        <f t="shared" si="20"/>
        <v>46308</v>
      </c>
      <c r="AB12" s="68">
        <f t="shared" si="20"/>
        <v>47175</v>
      </c>
      <c r="AC12" s="68">
        <f t="shared" si="20"/>
        <v>0</v>
      </c>
      <c r="AD12" s="68">
        <f t="shared" si="20"/>
        <v>0</v>
      </c>
      <c r="AE12" s="68">
        <f t="shared" si="20"/>
        <v>0</v>
      </c>
      <c r="AF12" s="68">
        <f t="shared" si="20"/>
        <v>0</v>
      </c>
      <c r="AG12" s="68">
        <f t="shared" si="20"/>
        <v>47175</v>
      </c>
      <c r="AH12" s="68">
        <f t="shared" si="8"/>
        <v>4359277.7963599991</v>
      </c>
      <c r="AI12" s="68">
        <f t="shared" si="9"/>
        <v>0</v>
      </c>
      <c r="AJ12" s="68">
        <f t="shared" si="10"/>
        <v>0</v>
      </c>
      <c r="AK12" s="68">
        <f t="shared" si="11"/>
        <v>0</v>
      </c>
      <c r="AL12" s="68">
        <f t="shared" si="12"/>
        <v>0</v>
      </c>
      <c r="AM12" s="68">
        <f t="shared" si="13"/>
        <v>4359277.7963599991</v>
      </c>
      <c r="AN12" s="68">
        <f t="shared" si="20"/>
        <v>0</v>
      </c>
      <c r="AO12" s="68">
        <f t="shared" si="20"/>
        <v>0</v>
      </c>
      <c r="AP12" s="68">
        <f t="shared" si="20"/>
        <v>0</v>
      </c>
      <c r="AQ12" s="68">
        <f t="shared" si="20"/>
        <v>0</v>
      </c>
      <c r="AR12" s="68">
        <f t="shared" si="20"/>
        <v>0</v>
      </c>
      <c r="AS12" s="68">
        <f t="shared" si="20"/>
        <v>0</v>
      </c>
      <c r="AT12" s="68">
        <f t="shared" si="14"/>
        <v>4359277.7963599991</v>
      </c>
      <c r="AU12" s="68">
        <f t="shared" si="15"/>
        <v>0</v>
      </c>
      <c r="AV12" s="68">
        <f t="shared" si="16"/>
        <v>0</v>
      </c>
      <c r="AW12" s="68">
        <f t="shared" si="17"/>
        <v>0</v>
      </c>
      <c r="AX12" s="68">
        <f t="shared" si="18"/>
        <v>0</v>
      </c>
      <c r="AY12" s="68">
        <f t="shared" si="19"/>
        <v>4359277.7963599991</v>
      </c>
    </row>
    <row r="13" spans="1:51" ht="195" customHeight="1">
      <c r="A13" s="3" t="s">
        <v>902</v>
      </c>
      <c r="B13" s="3" t="s">
        <v>110</v>
      </c>
      <c r="C13" s="69" t="s">
        <v>322</v>
      </c>
      <c r="D13" s="69" t="s">
        <v>82</v>
      </c>
      <c r="E13" s="69" t="s">
        <v>941</v>
      </c>
      <c r="F13" s="144">
        <v>4</v>
      </c>
      <c r="G13" s="28" t="s">
        <v>320</v>
      </c>
      <c r="H13" s="28" t="s">
        <v>108</v>
      </c>
      <c r="I13" s="3"/>
      <c r="J13" s="67">
        <v>0</v>
      </c>
      <c r="K13" s="67">
        <v>0</v>
      </c>
      <c r="L13" s="67">
        <v>0</v>
      </c>
      <c r="M13" s="67">
        <v>0</v>
      </c>
      <c r="N13" s="67">
        <v>0</v>
      </c>
      <c r="O13" s="67">
        <f>SUM(J13:N13)</f>
        <v>0</v>
      </c>
      <c r="P13" s="67">
        <v>0</v>
      </c>
      <c r="Q13" s="67">
        <v>0</v>
      </c>
      <c r="R13" s="67">
        <v>0</v>
      </c>
      <c r="S13" s="67">
        <v>0</v>
      </c>
      <c r="T13" s="67">
        <v>0</v>
      </c>
      <c r="U13" s="67">
        <f>SUM(P13:T13)</f>
        <v>0</v>
      </c>
      <c r="V13" s="67">
        <v>0</v>
      </c>
      <c r="W13" s="67">
        <v>0</v>
      </c>
      <c r="X13" s="67">
        <v>0</v>
      </c>
      <c r="Y13" s="67">
        <v>0</v>
      </c>
      <c r="Z13" s="67">
        <v>0</v>
      </c>
      <c r="AA13" s="67">
        <f>SUM(V13:Z13)</f>
        <v>0</v>
      </c>
      <c r="AB13" s="67">
        <v>0</v>
      </c>
      <c r="AC13" s="67">
        <v>0</v>
      </c>
      <c r="AD13" s="67">
        <v>0</v>
      </c>
      <c r="AE13" s="67">
        <v>0</v>
      </c>
      <c r="AF13" s="67">
        <v>0</v>
      </c>
      <c r="AG13" s="67">
        <f>SUM(AB13:AF13)</f>
        <v>0</v>
      </c>
      <c r="AH13" s="67">
        <f>SUM(J13,P13,V13,AB13)</f>
        <v>0</v>
      </c>
      <c r="AI13" s="67">
        <f t="shared" si="9"/>
        <v>0</v>
      </c>
      <c r="AJ13" s="67">
        <f t="shared" si="10"/>
        <v>0</v>
      </c>
      <c r="AK13" s="67">
        <f t="shared" si="11"/>
        <v>0</v>
      </c>
      <c r="AL13" s="67">
        <f t="shared" si="12"/>
        <v>0</v>
      </c>
      <c r="AM13" s="67">
        <f>SUM(AH13:AL13)</f>
        <v>0</v>
      </c>
      <c r="AN13" s="67"/>
      <c r="AO13" s="67"/>
      <c r="AP13" s="67"/>
      <c r="AQ13" s="67"/>
      <c r="AR13" s="67"/>
      <c r="AS13" s="67">
        <f>SUM(AN13:AR13)</f>
        <v>0</v>
      </c>
      <c r="AT13" s="67">
        <f>AH13+AN13</f>
        <v>0</v>
      </c>
      <c r="AU13" s="67">
        <f t="shared" si="15"/>
        <v>0</v>
      </c>
      <c r="AV13" s="67">
        <f t="shared" si="16"/>
        <v>0</v>
      </c>
      <c r="AW13" s="67">
        <f t="shared" si="17"/>
        <v>0</v>
      </c>
      <c r="AX13" s="67">
        <f t="shared" si="18"/>
        <v>0</v>
      </c>
      <c r="AY13" s="67">
        <f>SUM(AT13:AX13)</f>
        <v>0</v>
      </c>
    </row>
    <row r="14" spans="1:51" ht="94.5" customHeight="1">
      <c r="A14" s="3" t="s">
        <v>321</v>
      </c>
      <c r="B14" s="3" t="s">
        <v>110</v>
      </c>
      <c r="C14" s="69" t="s">
        <v>323</v>
      </c>
      <c r="D14" s="69" t="s">
        <v>71</v>
      </c>
      <c r="E14" s="69"/>
      <c r="F14" s="144">
        <v>4</v>
      </c>
      <c r="G14" s="28" t="s">
        <v>320</v>
      </c>
      <c r="H14" s="28" t="s">
        <v>108</v>
      </c>
      <c r="I14" s="3"/>
      <c r="J14" s="67">
        <v>1343918.4509999999</v>
      </c>
      <c r="K14" s="67">
        <v>0</v>
      </c>
      <c r="L14" s="67">
        <v>0</v>
      </c>
      <c r="M14" s="67">
        <v>0</v>
      </c>
      <c r="N14" s="67">
        <v>0</v>
      </c>
      <c r="O14" s="67">
        <f>SUM(J14:N14)</f>
        <v>1343918.4509999999</v>
      </c>
      <c r="P14" s="67">
        <v>2026358.3453599999</v>
      </c>
      <c r="Q14" s="67">
        <v>0</v>
      </c>
      <c r="R14" s="67">
        <v>0</v>
      </c>
      <c r="S14" s="67">
        <v>0</v>
      </c>
      <c r="T14" s="67">
        <v>0</v>
      </c>
      <c r="U14" s="67">
        <f>SUM(P14:T14)</f>
        <v>2026358.3453599999</v>
      </c>
      <c r="V14" s="67">
        <v>0</v>
      </c>
      <c r="W14" s="67">
        <v>0</v>
      </c>
      <c r="X14" s="67">
        <v>0</v>
      </c>
      <c r="Y14" s="67">
        <v>0</v>
      </c>
      <c r="Z14" s="67">
        <v>0</v>
      </c>
      <c r="AA14" s="67">
        <f>SUM(V14:Z14)</f>
        <v>0</v>
      </c>
      <c r="AB14" s="67">
        <v>0</v>
      </c>
      <c r="AC14" s="67">
        <v>0</v>
      </c>
      <c r="AD14" s="67">
        <v>0</v>
      </c>
      <c r="AE14" s="67">
        <v>0</v>
      </c>
      <c r="AF14" s="67">
        <v>0</v>
      </c>
      <c r="AG14" s="67">
        <f>SUM(AB14:AF14)</f>
        <v>0</v>
      </c>
      <c r="AH14" s="67">
        <f>SUM(J14,P14,V14,AB14)</f>
        <v>3370276.79636</v>
      </c>
      <c r="AI14" s="67">
        <f t="shared" ref="AI14:AI17" si="21">SUM(K14,Q14,W14,AC14)</f>
        <v>0</v>
      </c>
      <c r="AJ14" s="67">
        <f t="shared" ref="AJ14:AJ17" si="22">SUM(L14,R14,X14,AD14)</f>
        <v>0</v>
      </c>
      <c r="AK14" s="67">
        <f t="shared" ref="AK14:AK17" si="23">SUM(M14,S14,Y14,AE14)</f>
        <v>0</v>
      </c>
      <c r="AL14" s="67">
        <f t="shared" ref="AL14:AL17" si="24">SUM(N14,T14,Z14,AF14)</f>
        <v>0</v>
      </c>
      <c r="AM14" s="67">
        <f>SUM(AH14:AL14)</f>
        <v>3370276.79636</v>
      </c>
      <c r="AN14" s="67">
        <v>0</v>
      </c>
      <c r="AO14" s="67">
        <v>0</v>
      </c>
      <c r="AP14" s="67">
        <v>0</v>
      </c>
      <c r="AQ14" s="67">
        <v>0</v>
      </c>
      <c r="AR14" s="67">
        <v>0</v>
      </c>
      <c r="AS14" s="67">
        <f>SUM(AN14:AR14)</f>
        <v>0</v>
      </c>
      <c r="AT14" s="67">
        <f>AH14+AN14</f>
        <v>3370276.79636</v>
      </c>
      <c r="AU14" s="67">
        <f t="shared" ref="AU14:AU17" si="25">AI14+AO14</f>
        <v>0</v>
      </c>
      <c r="AV14" s="67">
        <f t="shared" ref="AV14:AV17" si="26">AJ14+AP14</f>
        <v>0</v>
      </c>
      <c r="AW14" s="67">
        <f t="shared" ref="AW14:AW17" si="27">AK14+AQ14</f>
        <v>0</v>
      </c>
      <c r="AX14" s="67">
        <f t="shared" ref="AX14:AX17" si="28">AL14+AR14</f>
        <v>0</v>
      </c>
      <c r="AY14" s="67">
        <f>SUM(AT14:AX14)</f>
        <v>3370276.79636</v>
      </c>
    </row>
    <row r="15" spans="1:51" ht="252" customHeight="1">
      <c r="A15" s="3" t="s">
        <v>712</v>
      </c>
      <c r="B15" s="3" t="s">
        <v>394</v>
      </c>
      <c r="C15" s="69" t="s">
        <v>713</v>
      </c>
      <c r="D15" s="69" t="s">
        <v>71</v>
      </c>
      <c r="E15" s="69"/>
      <c r="F15" s="144">
        <v>4</v>
      </c>
      <c r="G15" s="28" t="s">
        <v>146</v>
      </c>
      <c r="H15" s="28" t="s">
        <v>108</v>
      </c>
      <c r="I15" s="3"/>
      <c r="J15" s="67">
        <v>0</v>
      </c>
      <c r="K15" s="67">
        <v>0</v>
      </c>
      <c r="L15" s="67">
        <v>0</v>
      </c>
      <c r="M15" s="67">
        <v>0</v>
      </c>
      <c r="N15" s="67">
        <v>0</v>
      </c>
      <c r="O15" s="67">
        <f>SUM(J15:N15)</f>
        <v>0</v>
      </c>
      <c r="P15" s="67">
        <v>0</v>
      </c>
      <c r="Q15" s="67">
        <v>0</v>
      </c>
      <c r="R15" s="67">
        <v>0</v>
      </c>
      <c r="S15" s="67">
        <v>0</v>
      </c>
      <c r="T15" s="67">
        <v>0</v>
      </c>
      <c r="U15" s="67">
        <f>SUM(P15:T15)</f>
        <v>0</v>
      </c>
      <c r="V15" s="67">
        <v>46308</v>
      </c>
      <c r="W15" s="67">
        <v>0</v>
      </c>
      <c r="X15" s="67">
        <v>0</v>
      </c>
      <c r="Y15" s="67">
        <v>0</v>
      </c>
      <c r="Z15" s="67">
        <v>0</v>
      </c>
      <c r="AA15" s="67">
        <f>SUM(V15:Z15)</f>
        <v>46308</v>
      </c>
      <c r="AB15" s="67">
        <v>47175</v>
      </c>
      <c r="AC15" s="67">
        <v>0</v>
      </c>
      <c r="AD15" s="67">
        <v>0</v>
      </c>
      <c r="AE15" s="67">
        <v>0</v>
      </c>
      <c r="AF15" s="67">
        <v>0</v>
      </c>
      <c r="AG15" s="67">
        <f>SUM(AB15:AF15)</f>
        <v>47175</v>
      </c>
      <c r="AH15" s="67">
        <f>SUM(J15,P15,V15,AB15)</f>
        <v>93483</v>
      </c>
      <c r="AI15" s="67">
        <f t="shared" si="21"/>
        <v>0</v>
      </c>
      <c r="AJ15" s="67">
        <f t="shared" si="22"/>
        <v>0</v>
      </c>
      <c r="AK15" s="67">
        <f t="shared" si="23"/>
        <v>0</v>
      </c>
      <c r="AL15" s="67">
        <f t="shared" si="24"/>
        <v>0</v>
      </c>
      <c r="AM15" s="67">
        <f>SUM(AH15:AL15)</f>
        <v>93483</v>
      </c>
      <c r="AN15" s="67">
        <v>0</v>
      </c>
      <c r="AO15" s="67">
        <v>0</v>
      </c>
      <c r="AP15" s="67">
        <v>0</v>
      </c>
      <c r="AQ15" s="67">
        <v>0</v>
      </c>
      <c r="AR15" s="67">
        <v>0</v>
      </c>
      <c r="AS15" s="67">
        <f>SUM(AN15:AR15)</f>
        <v>0</v>
      </c>
      <c r="AT15" s="67">
        <f>AH15+AN15</f>
        <v>93483</v>
      </c>
      <c r="AU15" s="67">
        <f t="shared" si="25"/>
        <v>0</v>
      </c>
      <c r="AV15" s="67">
        <f t="shared" si="26"/>
        <v>0</v>
      </c>
      <c r="AW15" s="67">
        <f t="shared" si="27"/>
        <v>0</v>
      </c>
      <c r="AX15" s="67">
        <f t="shared" si="28"/>
        <v>0</v>
      </c>
      <c r="AY15" s="67">
        <f>SUM(AT15:AX15)</f>
        <v>93483</v>
      </c>
    </row>
    <row r="16" spans="1:51" ht="24.75" customHeight="1">
      <c r="A16" s="3" t="s">
        <v>714</v>
      </c>
      <c r="B16" s="3" t="s">
        <v>715</v>
      </c>
      <c r="C16" s="69" t="s">
        <v>501</v>
      </c>
      <c r="D16" s="69" t="s">
        <v>71</v>
      </c>
      <c r="E16" s="69"/>
      <c r="F16" s="144">
        <v>4</v>
      </c>
      <c r="G16" s="28"/>
      <c r="H16" s="28" t="s">
        <v>108</v>
      </c>
      <c r="I16" s="3"/>
      <c r="J16" s="67">
        <v>0</v>
      </c>
      <c r="K16" s="67">
        <v>0</v>
      </c>
      <c r="L16" s="67">
        <v>0</v>
      </c>
      <c r="M16" s="67">
        <v>0</v>
      </c>
      <c r="N16" s="67">
        <v>0</v>
      </c>
      <c r="O16" s="67">
        <f t="shared" ref="O16:O17" si="29">SUM(J16:N16)</f>
        <v>0</v>
      </c>
      <c r="P16" s="67">
        <v>865951</v>
      </c>
      <c r="Q16" s="67">
        <v>0</v>
      </c>
      <c r="R16" s="67">
        <v>0</v>
      </c>
      <c r="S16" s="67">
        <v>0</v>
      </c>
      <c r="T16" s="67">
        <v>0</v>
      </c>
      <c r="U16" s="67">
        <f t="shared" ref="U16:U17" si="30">SUM(P16:T16)</f>
        <v>865951</v>
      </c>
      <c r="V16" s="67">
        <v>0</v>
      </c>
      <c r="W16" s="67">
        <v>0</v>
      </c>
      <c r="X16" s="67">
        <v>0</v>
      </c>
      <c r="Y16" s="67">
        <v>0</v>
      </c>
      <c r="Z16" s="67">
        <v>0</v>
      </c>
      <c r="AA16" s="67">
        <f t="shared" ref="AA16:AA17" si="31">SUM(V16:Z16)</f>
        <v>0</v>
      </c>
      <c r="AB16" s="67">
        <v>0</v>
      </c>
      <c r="AC16" s="67">
        <v>0</v>
      </c>
      <c r="AD16" s="67">
        <v>0</v>
      </c>
      <c r="AE16" s="67">
        <v>0</v>
      </c>
      <c r="AF16" s="67">
        <v>0</v>
      </c>
      <c r="AG16" s="67">
        <f t="shared" ref="AG16:AG17" si="32">SUM(AB16:AF16)</f>
        <v>0</v>
      </c>
      <c r="AH16" s="67">
        <f>SUM(J16,P16,V16,AB16)</f>
        <v>865951</v>
      </c>
      <c r="AI16" s="67">
        <f t="shared" si="21"/>
        <v>0</v>
      </c>
      <c r="AJ16" s="67">
        <f t="shared" si="22"/>
        <v>0</v>
      </c>
      <c r="AK16" s="67">
        <f t="shared" si="23"/>
        <v>0</v>
      </c>
      <c r="AL16" s="67">
        <f t="shared" si="24"/>
        <v>0</v>
      </c>
      <c r="AM16" s="67">
        <f t="shared" ref="AM16:AM17" si="33">SUM(AH16:AL16)</f>
        <v>865951</v>
      </c>
      <c r="AN16" s="67">
        <v>0</v>
      </c>
      <c r="AO16" s="67">
        <v>0</v>
      </c>
      <c r="AP16" s="67">
        <v>0</v>
      </c>
      <c r="AQ16" s="67">
        <v>0</v>
      </c>
      <c r="AR16" s="67">
        <v>0</v>
      </c>
      <c r="AS16" s="67">
        <f t="shared" ref="AS16:AS17" si="34">SUM(AN16:AR16)</f>
        <v>0</v>
      </c>
      <c r="AT16" s="67">
        <f>AH16+AN16</f>
        <v>865951</v>
      </c>
      <c r="AU16" s="67">
        <f t="shared" si="25"/>
        <v>0</v>
      </c>
      <c r="AV16" s="67">
        <f t="shared" si="26"/>
        <v>0</v>
      </c>
      <c r="AW16" s="67">
        <f t="shared" si="27"/>
        <v>0</v>
      </c>
      <c r="AX16" s="67">
        <f t="shared" si="28"/>
        <v>0</v>
      </c>
      <c r="AY16" s="67">
        <f>SUM(AT16:AX16)</f>
        <v>865951</v>
      </c>
    </row>
    <row r="17" spans="1:51" ht="24.75" customHeight="1">
      <c r="A17" s="3" t="s">
        <v>716</v>
      </c>
      <c r="B17" s="3" t="s">
        <v>627</v>
      </c>
      <c r="C17" s="69" t="s">
        <v>501</v>
      </c>
      <c r="D17" s="69" t="s">
        <v>71</v>
      </c>
      <c r="E17" s="69"/>
      <c r="F17" s="144">
        <v>4</v>
      </c>
      <c r="G17" s="28"/>
      <c r="H17" s="28" t="s">
        <v>108</v>
      </c>
      <c r="I17" s="3"/>
      <c r="J17" s="67">
        <v>0</v>
      </c>
      <c r="K17" s="67">
        <v>0</v>
      </c>
      <c r="L17" s="67">
        <v>0</v>
      </c>
      <c r="M17" s="67">
        <v>0</v>
      </c>
      <c r="N17" s="67">
        <v>0</v>
      </c>
      <c r="O17" s="67">
        <f t="shared" si="29"/>
        <v>0</v>
      </c>
      <c r="P17" s="67">
        <v>29567</v>
      </c>
      <c r="Q17" s="67">
        <v>0</v>
      </c>
      <c r="R17" s="67">
        <v>0</v>
      </c>
      <c r="S17" s="67">
        <v>0</v>
      </c>
      <c r="T17" s="67">
        <v>0</v>
      </c>
      <c r="U17" s="67">
        <f t="shared" si="30"/>
        <v>29567</v>
      </c>
      <c r="V17" s="67">
        <v>0</v>
      </c>
      <c r="W17" s="67">
        <v>0</v>
      </c>
      <c r="X17" s="67">
        <v>0</v>
      </c>
      <c r="Y17" s="67">
        <v>0</v>
      </c>
      <c r="Z17" s="67">
        <v>0</v>
      </c>
      <c r="AA17" s="67">
        <f t="shared" si="31"/>
        <v>0</v>
      </c>
      <c r="AB17" s="67">
        <v>0</v>
      </c>
      <c r="AC17" s="67">
        <v>0</v>
      </c>
      <c r="AD17" s="67">
        <v>0</v>
      </c>
      <c r="AE17" s="67">
        <v>0</v>
      </c>
      <c r="AF17" s="67">
        <v>0</v>
      </c>
      <c r="AG17" s="67">
        <f t="shared" si="32"/>
        <v>0</v>
      </c>
      <c r="AH17" s="67">
        <f>SUM(J17,P17,V17,AB17)</f>
        <v>29567</v>
      </c>
      <c r="AI17" s="67">
        <f t="shared" si="21"/>
        <v>0</v>
      </c>
      <c r="AJ17" s="67">
        <f t="shared" si="22"/>
        <v>0</v>
      </c>
      <c r="AK17" s="67">
        <f t="shared" si="23"/>
        <v>0</v>
      </c>
      <c r="AL17" s="67">
        <f t="shared" si="24"/>
        <v>0</v>
      </c>
      <c r="AM17" s="67">
        <f t="shared" si="33"/>
        <v>29567</v>
      </c>
      <c r="AN17" s="67">
        <v>0</v>
      </c>
      <c r="AO17" s="67">
        <v>0</v>
      </c>
      <c r="AP17" s="67">
        <v>0</v>
      </c>
      <c r="AQ17" s="67">
        <v>0</v>
      </c>
      <c r="AR17" s="67">
        <v>0</v>
      </c>
      <c r="AS17" s="67">
        <f t="shared" si="34"/>
        <v>0</v>
      </c>
      <c r="AT17" s="67">
        <f>AH17+AN17</f>
        <v>29567</v>
      </c>
      <c r="AU17" s="67">
        <f t="shared" si="25"/>
        <v>0</v>
      </c>
      <c r="AV17" s="67">
        <f t="shared" si="26"/>
        <v>0</v>
      </c>
      <c r="AW17" s="67">
        <f t="shared" si="27"/>
        <v>0</v>
      </c>
      <c r="AX17" s="67">
        <f t="shared" si="28"/>
        <v>0</v>
      </c>
      <c r="AY17" s="67">
        <f>SUM(AT17:AX17)</f>
        <v>29567</v>
      </c>
    </row>
    <row r="18" spans="1:51">
      <c r="A18" s="3" t="s">
        <v>149</v>
      </c>
      <c r="B18" s="3"/>
      <c r="C18" s="69"/>
      <c r="D18" s="69"/>
      <c r="E18" s="69"/>
      <c r="F18" s="28"/>
      <c r="G18" s="28"/>
      <c r="H18" s="28"/>
      <c r="I18" s="3"/>
      <c r="J18" s="67">
        <f>SUM(J19:J20)</f>
        <v>49268</v>
      </c>
      <c r="K18" s="67">
        <f t="shared" ref="K18:AS18" si="35">SUM(K19:K20)</f>
        <v>0</v>
      </c>
      <c r="L18" s="67">
        <f t="shared" si="35"/>
        <v>0</v>
      </c>
      <c r="M18" s="67">
        <f t="shared" si="35"/>
        <v>0</v>
      </c>
      <c r="N18" s="67">
        <f t="shared" si="35"/>
        <v>0</v>
      </c>
      <c r="O18" s="67">
        <f t="shared" si="35"/>
        <v>49268</v>
      </c>
      <c r="P18" s="67">
        <f t="shared" si="35"/>
        <v>128355.2</v>
      </c>
      <c r="Q18" s="67">
        <f t="shared" si="35"/>
        <v>0</v>
      </c>
      <c r="R18" s="67">
        <f t="shared" si="35"/>
        <v>0</v>
      </c>
      <c r="S18" s="67">
        <f t="shared" si="35"/>
        <v>0</v>
      </c>
      <c r="T18" s="67">
        <f t="shared" si="35"/>
        <v>0</v>
      </c>
      <c r="U18" s="67">
        <f t="shared" si="35"/>
        <v>128355.2</v>
      </c>
      <c r="V18" s="67">
        <f t="shared" si="35"/>
        <v>0</v>
      </c>
      <c r="W18" s="67">
        <f t="shared" si="35"/>
        <v>0</v>
      </c>
      <c r="X18" s="67">
        <f t="shared" si="35"/>
        <v>0</v>
      </c>
      <c r="Y18" s="67">
        <f t="shared" si="35"/>
        <v>0</v>
      </c>
      <c r="Z18" s="67">
        <f t="shared" si="35"/>
        <v>0</v>
      </c>
      <c r="AA18" s="67">
        <f t="shared" si="35"/>
        <v>0</v>
      </c>
      <c r="AB18" s="67">
        <f t="shared" si="35"/>
        <v>0</v>
      </c>
      <c r="AC18" s="67">
        <f t="shared" si="35"/>
        <v>0</v>
      </c>
      <c r="AD18" s="67">
        <f t="shared" si="35"/>
        <v>0</v>
      </c>
      <c r="AE18" s="67">
        <f t="shared" si="35"/>
        <v>0</v>
      </c>
      <c r="AF18" s="67">
        <f t="shared" si="35"/>
        <v>0</v>
      </c>
      <c r="AG18" s="67">
        <f t="shared" si="35"/>
        <v>0</v>
      </c>
      <c r="AH18" s="67">
        <f t="shared" si="8"/>
        <v>177623.2</v>
      </c>
      <c r="AI18" s="67">
        <f t="shared" si="9"/>
        <v>0</v>
      </c>
      <c r="AJ18" s="67">
        <f t="shared" si="10"/>
        <v>0</v>
      </c>
      <c r="AK18" s="67">
        <f t="shared" si="11"/>
        <v>0</v>
      </c>
      <c r="AL18" s="67">
        <f t="shared" si="12"/>
        <v>0</v>
      </c>
      <c r="AM18" s="67">
        <f t="shared" si="13"/>
        <v>177623.2</v>
      </c>
      <c r="AN18" s="67">
        <f t="shared" si="35"/>
        <v>0</v>
      </c>
      <c r="AO18" s="67">
        <f t="shared" si="35"/>
        <v>0</v>
      </c>
      <c r="AP18" s="67">
        <f t="shared" si="35"/>
        <v>0</v>
      </c>
      <c r="AQ18" s="67">
        <f t="shared" si="35"/>
        <v>0</v>
      </c>
      <c r="AR18" s="67">
        <f t="shared" si="35"/>
        <v>0</v>
      </c>
      <c r="AS18" s="67">
        <f t="shared" si="35"/>
        <v>0</v>
      </c>
      <c r="AT18" s="67">
        <f t="shared" si="14"/>
        <v>177623.2</v>
      </c>
      <c r="AU18" s="67">
        <f t="shared" si="15"/>
        <v>0</v>
      </c>
      <c r="AV18" s="67">
        <f t="shared" si="16"/>
        <v>0</v>
      </c>
      <c r="AW18" s="67">
        <f t="shared" si="17"/>
        <v>0</v>
      </c>
      <c r="AX18" s="67">
        <f t="shared" si="18"/>
        <v>0</v>
      </c>
      <c r="AY18" s="67">
        <f t="shared" si="19"/>
        <v>177623.2</v>
      </c>
    </row>
    <row r="19" spans="1:51" ht="190.5" customHeight="1">
      <c r="A19" s="3" t="s">
        <v>902</v>
      </c>
      <c r="B19" s="3" t="s">
        <v>110</v>
      </c>
      <c r="C19" s="69" t="s">
        <v>322</v>
      </c>
      <c r="D19" s="69" t="s">
        <v>82</v>
      </c>
      <c r="E19" s="69" t="s">
        <v>941</v>
      </c>
      <c r="F19" s="144">
        <v>4</v>
      </c>
      <c r="G19" s="28" t="s">
        <v>320</v>
      </c>
      <c r="H19" s="28" t="s">
        <v>108</v>
      </c>
      <c r="I19" s="3"/>
      <c r="J19" s="67">
        <v>0</v>
      </c>
      <c r="K19" s="67">
        <v>0</v>
      </c>
      <c r="L19" s="67">
        <v>0</v>
      </c>
      <c r="M19" s="67">
        <v>0</v>
      </c>
      <c r="N19" s="67">
        <v>0</v>
      </c>
      <c r="O19" s="67">
        <f>SUM(J19:N19)</f>
        <v>0</v>
      </c>
      <c r="P19" s="67">
        <v>0</v>
      </c>
      <c r="Q19" s="67">
        <v>0</v>
      </c>
      <c r="R19" s="67">
        <v>0</v>
      </c>
      <c r="S19" s="67">
        <v>0</v>
      </c>
      <c r="T19" s="67">
        <v>0</v>
      </c>
      <c r="U19" s="67">
        <f>SUM(P19:T19)</f>
        <v>0</v>
      </c>
      <c r="V19" s="67">
        <v>0</v>
      </c>
      <c r="W19" s="67">
        <v>0</v>
      </c>
      <c r="X19" s="67">
        <v>0</v>
      </c>
      <c r="Y19" s="67">
        <v>0</v>
      </c>
      <c r="Z19" s="67">
        <v>0</v>
      </c>
      <c r="AA19" s="67">
        <f>SUM(V19:Z19)</f>
        <v>0</v>
      </c>
      <c r="AB19" s="67">
        <v>0</v>
      </c>
      <c r="AC19" s="67">
        <v>0</v>
      </c>
      <c r="AD19" s="67">
        <v>0</v>
      </c>
      <c r="AE19" s="67">
        <v>0</v>
      </c>
      <c r="AF19" s="67">
        <v>0</v>
      </c>
      <c r="AG19" s="67">
        <f>SUM(AB19:AF19)</f>
        <v>0</v>
      </c>
      <c r="AH19" s="67">
        <f t="shared" ref="AH19" si="36">SUM(J19,P19,V19,AB19)</f>
        <v>0</v>
      </c>
      <c r="AI19" s="67">
        <f t="shared" si="9"/>
        <v>0</v>
      </c>
      <c r="AJ19" s="67">
        <f t="shared" si="10"/>
        <v>0</v>
      </c>
      <c r="AK19" s="67">
        <f t="shared" si="11"/>
        <v>0</v>
      </c>
      <c r="AL19" s="67">
        <f t="shared" si="12"/>
        <v>0</v>
      </c>
      <c r="AM19" s="67">
        <f>SUM(AH19:AL19)</f>
        <v>0</v>
      </c>
      <c r="AN19" s="67"/>
      <c r="AO19" s="67"/>
      <c r="AP19" s="67"/>
      <c r="AQ19" s="67"/>
      <c r="AR19" s="67"/>
      <c r="AS19" s="67">
        <f>SUM(AN19:AR19)</f>
        <v>0</v>
      </c>
      <c r="AT19" s="67">
        <f>AH19+AN19</f>
        <v>0</v>
      </c>
      <c r="AU19" s="67">
        <f t="shared" si="15"/>
        <v>0</v>
      </c>
      <c r="AV19" s="67">
        <f t="shared" si="16"/>
        <v>0</v>
      </c>
      <c r="AW19" s="67">
        <f t="shared" si="17"/>
        <v>0</v>
      </c>
      <c r="AX19" s="67">
        <f t="shared" si="18"/>
        <v>0</v>
      </c>
      <c r="AY19" s="67">
        <f>SUM(AT19:AX19)</f>
        <v>0</v>
      </c>
    </row>
    <row r="20" spans="1:51" ht="95.25" customHeight="1">
      <c r="A20" s="3" t="s">
        <v>321</v>
      </c>
      <c r="B20" s="3" t="s">
        <v>110</v>
      </c>
      <c r="C20" s="69" t="s">
        <v>323</v>
      </c>
      <c r="D20" s="69" t="s">
        <v>71</v>
      </c>
      <c r="E20" s="69"/>
      <c r="F20" s="144">
        <v>4</v>
      </c>
      <c r="G20" s="28" t="s">
        <v>320</v>
      </c>
      <c r="H20" s="28" t="s">
        <v>108</v>
      </c>
      <c r="I20" s="3"/>
      <c r="J20" s="67">
        <v>49268</v>
      </c>
      <c r="K20" s="67">
        <v>0</v>
      </c>
      <c r="L20" s="67">
        <v>0</v>
      </c>
      <c r="M20" s="67">
        <v>0</v>
      </c>
      <c r="N20" s="67">
        <v>0</v>
      </c>
      <c r="O20" s="67">
        <f>SUM(J20:N20)</f>
        <v>49268</v>
      </c>
      <c r="P20" s="67">
        <v>128355.2</v>
      </c>
      <c r="Q20" s="67">
        <v>0</v>
      </c>
      <c r="R20" s="67">
        <v>0</v>
      </c>
      <c r="S20" s="67">
        <v>0</v>
      </c>
      <c r="T20" s="67">
        <v>0</v>
      </c>
      <c r="U20" s="67">
        <f>SUM(P20:T20)</f>
        <v>128355.2</v>
      </c>
      <c r="V20" s="67">
        <v>0</v>
      </c>
      <c r="W20" s="67">
        <v>0</v>
      </c>
      <c r="X20" s="67">
        <v>0</v>
      </c>
      <c r="Y20" s="67">
        <v>0</v>
      </c>
      <c r="Z20" s="67">
        <v>0</v>
      </c>
      <c r="AA20" s="67">
        <f>SUM(V20:Z20)</f>
        <v>0</v>
      </c>
      <c r="AB20" s="67">
        <v>0</v>
      </c>
      <c r="AC20" s="67">
        <v>0</v>
      </c>
      <c r="AD20" s="67">
        <v>0</v>
      </c>
      <c r="AE20" s="67">
        <v>0</v>
      </c>
      <c r="AF20" s="67">
        <v>0</v>
      </c>
      <c r="AG20" s="67">
        <f>SUM(AB20:AF20)</f>
        <v>0</v>
      </c>
      <c r="AH20" s="67">
        <f t="shared" si="8"/>
        <v>177623.2</v>
      </c>
      <c r="AI20" s="67">
        <f t="shared" ref="AI20" si="37">SUM(K20,Q20,W20,AC20)</f>
        <v>0</v>
      </c>
      <c r="AJ20" s="67">
        <f t="shared" ref="AJ20" si="38">SUM(L20,R20,X20,AD20)</f>
        <v>0</v>
      </c>
      <c r="AK20" s="67">
        <f t="shared" ref="AK20" si="39">SUM(M20,S20,Y20,AE20)</f>
        <v>0</v>
      </c>
      <c r="AL20" s="67">
        <f t="shared" ref="AL20" si="40">SUM(N20,T20,Z20,AF20)</f>
        <v>0</v>
      </c>
      <c r="AM20" s="67">
        <f>SUM(AH20:AL20)</f>
        <v>177623.2</v>
      </c>
      <c r="AN20" s="67">
        <v>0</v>
      </c>
      <c r="AO20" s="67">
        <v>0</v>
      </c>
      <c r="AP20" s="67">
        <v>0</v>
      </c>
      <c r="AQ20" s="67">
        <v>0</v>
      </c>
      <c r="AR20" s="67">
        <v>0</v>
      </c>
      <c r="AS20" s="67">
        <f>SUM(AN20:AR20)</f>
        <v>0</v>
      </c>
      <c r="AT20" s="67">
        <f>AH20+AN20</f>
        <v>177623.2</v>
      </c>
      <c r="AU20" s="67">
        <f t="shared" si="15"/>
        <v>0</v>
      </c>
      <c r="AV20" s="67">
        <f t="shared" si="16"/>
        <v>0</v>
      </c>
      <c r="AW20" s="67">
        <f t="shared" si="17"/>
        <v>0</v>
      </c>
      <c r="AX20" s="67">
        <f t="shared" si="18"/>
        <v>0</v>
      </c>
      <c r="AY20" s="67">
        <f>SUM(AT20:AX20)</f>
        <v>177623.2</v>
      </c>
    </row>
    <row r="21" spans="1:51" ht="25.5">
      <c r="A21" s="24" t="s">
        <v>155</v>
      </c>
      <c r="B21" s="24"/>
      <c r="C21" s="76"/>
      <c r="D21" s="71"/>
      <c r="E21" s="71"/>
      <c r="F21" s="145"/>
      <c r="G21" s="145"/>
      <c r="H21" s="146"/>
      <c r="I21" s="24"/>
      <c r="J21" s="68">
        <f>SUM(J22:J24)</f>
        <v>318903</v>
      </c>
      <c r="K21" s="68">
        <f t="shared" ref="K21:AS21" si="41">SUM(K22:K24)</f>
        <v>0</v>
      </c>
      <c r="L21" s="68">
        <f t="shared" si="41"/>
        <v>0</v>
      </c>
      <c r="M21" s="68">
        <f t="shared" si="41"/>
        <v>0</v>
      </c>
      <c r="N21" s="68">
        <f t="shared" si="41"/>
        <v>0</v>
      </c>
      <c r="O21" s="68">
        <f t="shared" si="41"/>
        <v>318903</v>
      </c>
      <c r="P21" s="68">
        <f t="shared" si="41"/>
        <v>981572</v>
      </c>
      <c r="Q21" s="68">
        <f t="shared" si="41"/>
        <v>0</v>
      </c>
      <c r="R21" s="68">
        <f t="shared" si="41"/>
        <v>0</v>
      </c>
      <c r="S21" s="68">
        <f t="shared" si="41"/>
        <v>0</v>
      </c>
      <c r="T21" s="68">
        <f t="shared" si="41"/>
        <v>0</v>
      </c>
      <c r="U21" s="68">
        <f t="shared" si="41"/>
        <v>981572</v>
      </c>
      <c r="V21" s="68">
        <f t="shared" si="41"/>
        <v>0</v>
      </c>
      <c r="W21" s="68">
        <f t="shared" si="41"/>
        <v>0</v>
      </c>
      <c r="X21" s="68">
        <f t="shared" si="41"/>
        <v>0</v>
      </c>
      <c r="Y21" s="68">
        <f t="shared" si="41"/>
        <v>0</v>
      </c>
      <c r="Z21" s="68">
        <f t="shared" si="41"/>
        <v>0</v>
      </c>
      <c r="AA21" s="68">
        <f t="shared" si="41"/>
        <v>0</v>
      </c>
      <c r="AB21" s="68">
        <f t="shared" si="41"/>
        <v>0</v>
      </c>
      <c r="AC21" s="68">
        <f t="shared" si="41"/>
        <v>0</v>
      </c>
      <c r="AD21" s="68">
        <f t="shared" si="41"/>
        <v>0</v>
      </c>
      <c r="AE21" s="68">
        <f t="shared" si="41"/>
        <v>0</v>
      </c>
      <c r="AF21" s="68">
        <f t="shared" si="41"/>
        <v>0</v>
      </c>
      <c r="AG21" s="68">
        <f t="shared" si="41"/>
        <v>0</v>
      </c>
      <c r="AH21" s="68">
        <f t="shared" si="8"/>
        <v>1300475</v>
      </c>
      <c r="AI21" s="68">
        <f t="shared" si="9"/>
        <v>0</v>
      </c>
      <c r="AJ21" s="68">
        <f t="shared" si="10"/>
        <v>0</v>
      </c>
      <c r="AK21" s="68">
        <f t="shared" si="11"/>
        <v>0</v>
      </c>
      <c r="AL21" s="68">
        <f t="shared" si="12"/>
        <v>0</v>
      </c>
      <c r="AM21" s="68">
        <f t="shared" si="13"/>
        <v>1300475</v>
      </c>
      <c r="AN21" s="68">
        <f t="shared" si="41"/>
        <v>0</v>
      </c>
      <c r="AO21" s="68">
        <f t="shared" si="41"/>
        <v>0</v>
      </c>
      <c r="AP21" s="68">
        <f t="shared" si="41"/>
        <v>0</v>
      </c>
      <c r="AQ21" s="68">
        <f t="shared" si="41"/>
        <v>0</v>
      </c>
      <c r="AR21" s="68">
        <f t="shared" si="41"/>
        <v>0</v>
      </c>
      <c r="AS21" s="68">
        <f t="shared" si="41"/>
        <v>0</v>
      </c>
      <c r="AT21" s="68">
        <f t="shared" si="14"/>
        <v>1300475</v>
      </c>
      <c r="AU21" s="68">
        <f t="shared" si="15"/>
        <v>0</v>
      </c>
      <c r="AV21" s="68">
        <f t="shared" si="16"/>
        <v>0</v>
      </c>
      <c r="AW21" s="68">
        <f t="shared" si="17"/>
        <v>0</v>
      </c>
      <c r="AX21" s="68">
        <f t="shared" si="18"/>
        <v>0</v>
      </c>
      <c r="AY21" s="68">
        <f t="shared" si="19"/>
        <v>1300475</v>
      </c>
    </row>
    <row r="22" spans="1:51" ht="192.75" customHeight="1">
      <c r="A22" s="3" t="s">
        <v>903</v>
      </c>
      <c r="B22" s="3" t="s">
        <v>110</v>
      </c>
      <c r="C22" s="69" t="s">
        <v>322</v>
      </c>
      <c r="D22" s="69" t="s">
        <v>82</v>
      </c>
      <c r="E22" s="69" t="s">
        <v>941</v>
      </c>
      <c r="F22" s="144">
        <v>4</v>
      </c>
      <c r="G22" s="28" t="s">
        <v>320</v>
      </c>
      <c r="H22" s="28" t="s">
        <v>108</v>
      </c>
      <c r="I22" s="3"/>
      <c r="J22" s="67">
        <v>0</v>
      </c>
      <c r="K22" s="67">
        <v>0</v>
      </c>
      <c r="L22" s="67">
        <v>0</v>
      </c>
      <c r="M22" s="67">
        <v>0</v>
      </c>
      <c r="N22" s="67">
        <v>0</v>
      </c>
      <c r="O22" s="67">
        <f>SUM(J22:N22)</f>
        <v>0</v>
      </c>
      <c r="P22" s="67">
        <v>0</v>
      </c>
      <c r="Q22" s="67">
        <v>0</v>
      </c>
      <c r="R22" s="67">
        <v>0</v>
      </c>
      <c r="S22" s="67">
        <v>0</v>
      </c>
      <c r="T22" s="67">
        <v>0</v>
      </c>
      <c r="U22" s="67">
        <f>SUM(P22:T22)</f>
        <v>0</v>
      </c>
      <c r="V22" s="67">
        <v>0</v>
      </c>
      <c r="W22" s="67">
        <v>0</v>
      </c>
      <c r="X22" s="67">
        <v>0</v>
      </c>
      <c r="Y22" s="67">
        <v>0</v>
      </c>
      <c r="Z22" s="67">
        <v>0</v>
      </c>
      <c r="AA22" s="67">
        <f>SUM(V22:Z22)</f>
        <v>0</v>
      </c>
      <c r="AB22" s="67">
        <v>0</v>
      </c>
      <c r="AC22" s="67">
        <v>0</v>
      </c>
      <c r="AD22" s="67">
        <v>0</v>
      </c>
      <c r="AE22" s="67">
        <v>0</v>
      </c>
      <c r="AF22" s="67">
        <v>0</v>
      </c>
      <c r="AG22" s="67">
        <f>SUM(AB22:AF22)</f>
        <v>0</v>
      </c>
      <c r="AH22" s="67"/>
      <c r="AI22" s="67"/>
      <c r="AJ22" s="67"/>
      <c r="AK22" s="67"/>
      <c r="AL22" s="67"/>
      <c r="AM22" s="67">
        <f>SUM(AH22:AL22)</f>
        <v>0</v>
      </c>
      <c r="AN22" s="67"/>
      <c r="AO22" s="67"/>
      <c r="AP22" s="67"/>
      <c r="AQ22" s="67"/>
      <c r="AR22" s="67"/>
      <c r="AS22" s="67">
        <f>SUM(AN22:AR22)</f>
        <v>0</v>
      </c>
      <c r="AT22" s="67">
        <f>AH22+AN22</f>
        <v>0</v>
      </c>
      <c r="AU22" s="67">
        <f t="shared" si="15"/>
        <v>0</v>
      </c>
      <c r="AV22" s="67">
        <f t="shared" si="16"/>
        <v>0</v>
      </c>
      <c r="AW22" s="67">
        <f t="shared" si="17"/>
        <v>0</v>
      </c>
      <c r="AX22" s="67">
        <f t="shared" si="18"/>
        <v>0</v>
      </c>
      <c r="AY22" s="67">
        <f>SUM(AT22:AX22)</f>
        <v>0</v>
      </c>
    </row>
    <row r="23" spans="1:51" ht="91.5" customHeight="1">
      <c r="A23" s="3" t="s">
        <v>321</v>
      </c>
      <c r="B23" s="3" t="s">
        <v>110</v>
      </c>
      <c r="C23" s="69" t="s">
        <v>323</v>
      </c>
      <c r="D23" s="69" t="s">
        <v>71</v>
      </c>
      <c r="E23" s="69"/>
      <c r="F23" s="144">
        <v>4</v>
      </c>
      <c r="G23" s="28" t="s">
        <v>320</v>
      </c>
      <c r="H23" s="28" t="s">
        <v>108</v>
      </c>
      <c r="I23" s="3"/>
      <c r="J23" s="67">
        <v>71088</v>
      </c>
      <c r="K23" s="67">
        <v>0</v>
      </c>
      <c r="L23" s="67">
        <v>0</v>
      </c>
      <c r="M23" s="67">
        <v>0</v>
      </c>
      <c r="N23" s="67">
        <v>0</v>
      </c>
      <c r="O23" s="67">
        <f>SUM(J23:N23)</f>
        <v>71088</v>
      </c>
      <c r="P23" s="67">
        <v>0</v>
      </c>
      <c r="Q23" s="67">
        <v>0</v>
      </c>
      <c r="R23" s="67">
        <v>0</v>
      </c>
      <c r="S23" s="67">
        <v>0</v>
      </c>
      <c r="T23" s="67">
        <v>0</v>
      </c>
      <c r="U23" s="67">
        <f>SUM(P23:T23)</f>
        <v>0</v>
      </c>
      <c r="V23" s="67">
        <v>0</v>
      </c>
      <c r="W23" s="67">
        <v>0</v>
      </c>
      <c r="X23" s="67">
        <v>0</v>
      </c>
      <c r="Y23" s="67">
        <v>0</v>
      </c>
      <c r="Z23" s="67">
        <v>0</v>
      </c>
      <c r="AA23" s="67">
        <f>SUM(V23:Z23)</f>
        <v>0</v>
      </c>
      <c r="AB23" s="67">
        <v>0</v>
      </c>
      <c r="AC23" s="67">
        <v>0</v>
      </c>
      <c r="AD23" s="67">
        <v>0</v>
      </c>
      <c r="AE23" s="67">
        <v>0</v>
      </c>
      <c r="AF23" s="67">
        <v>0</v>
      </c>
      <c r="AG23" s="67">
        <f>SUM(AB23:AF23)</f>
        <v>0</v>
      </c>
      <c r="AH23" s="67">
        <f t="shared" si="8"/>
        <v>71088</v>
      </c>
      <c r="AI23" s="67">
        <f t="shared" si="9"/>
        <v>0</v>
      </c>
      <c r="AJ23" s="67">
        <f t="shared" si="10"/>
        <v>0</v>
      </c>
      <c r="AK23" s="67">
        <f t="shared" si="11"/>
        <v>0</v>
      </c>
      <c r="AL23" s="67">
        <f t="shared" si="12"/>
        <v>0</v>
      </c>
      <c r="AM23" s="67">
        <f>SUM(AH23:AL23)</f>
        <v>71088</v>
      </c>
      <c r="AN23" s="67">
        <v>0</v>
      </c>
      <c r="AO23" s="67">
        <v>0</v>
      </c>
      <c r="AP23" s="67">
        <v>0</v>
      </c>
      <c r="AQ23" s="67">
        <v>0</v>
      </c>
      <c r="AR23" s="67">
        <v>0</v>
      </c>
      <c r="AS23" s="67">
        <f>SUM(AN23:AR23)</f>
        <v>0</v>
      </c>
      <c r="AT23" s="67">
        <f t="shared" ref="AT23:AT24" si="42">AH23+AN23</f>
        <v>71088</v>
      </c>
      <c r="AU23" s="67">
        <f t="shared" ref="AU23:AU24" si="43">AI23+AO23</f>
        <v>0</v>
      </c>
      <c r="AV23" s="67">
        <f t="shared" ref="AV23:AV24" si="44">AJ23+AP23</f>
        <v>0</v>
      </c>
      <c r="AW23" s="67">
        <f t="shared" ref="AW23:AW24" si="45">AK23+AQ23</f>
        <v>0</v>
      </c>
      <c r="AX23" s="67">
        <f t="shared" ref="AX23:AX24" si="46">AL23+AR23</f>
        <v>0</v>
      </c>
      <c r="AY23" s="67">
        <f>SUM(AT23:AX23)</f>
        <v>71088</v>
      </c>
    </row>
    <row r="24" spans="1:51" ht="40.5" customHeight="1">
      <c r="A24" s="3" t="s">
        <v>717</v>
      </c>
      <c r="B24" s="3" t="s">
        <v>107</v>
      </c>
      <c r="C24" s="69" t="s">
        <v>501</v>
      </c>
      <c r="D24" s="69" t="s">
        <v>71</v>
      </c>
      <c r="E24" s="69"/>
      <c r="F24" s="144">
        <v>4</v>
      </c>
      <c r="G24" s="28"/>
      <c r="H24" s="28" t="s">
        <v>156</v>
      </c>
      <c r="I24" s="3"/>
      <c r="J24" s="67">
        <v>247815</v>
      </c>
      <c r="K24" s="67">
        <v>0</v>
      </c>
      <c r="L24" s="67">
        <v>0</v>
      </c>
      <c r="M24" s="67">
        <v>0</v>
      </c>
      <c r="N24" s="67">
        <v>0</v>
      </c>
      <c r="O24" s="67">
        <f>SUM(J24:N24)</f>
        <v>247815</v>
      </c>
      <c r="P24" s="67">
        <v>981572</v>
      </c>
      <c r="Q24" s="67">
        <v>0</v>
      </c>
      <c r="R24" s="67">
        <v>0</v>
      </c>
      <c r="S24" s="67">
        <v>0</v>
      </c>
      <c r="T24" s="67">
        <v>0</v>
      </c>
      <c r="U24" s="67">
        <f>SUM(P24:T24)</f>
        <v>981572</v>
      </c>
      <c r="V24" s="67">
        <v>0</v>
      </c>
      <c r="W24" s="67">
        <v>0</v>
      </c>
      <c r="X24" s="67">
        <v>0</v>
      </c>
      <c r="Y24" s="67">
        <v>0</v>
      </c>
      <c r="Z24" s="67">
        <v>0</v>
      </c>
      <c r="AA24" s="67">
        <f>SUM(V24:Z24)</f>
        <v>0</v>
      </c>
      <c r="AB24" s="67">
        <v>0</v>
      </c>
      <c r="AC24" s="67">
        <v>0</v>
      </c>
      <c r="AD24" s="67">
        <v>0</v>
      </c>
      <c r="AE24" s="67">
        <v>0</v>
      </c>
      <c r="AF24" s="67">
        <v>0</v>
      </c>
      <c r="AG24" s="67">
        <f>SUM(AB24:AF24)</f>
        <v>0</v>
      </c>
      <c r="AH24" s="67">
        <f t="shared" si="8"/>
        <v>1229387</v>
      </c>
      <c r="AI24" s="67">
        <f t="shared" si="9"/>
        <v>0</v>
      </c>
      <c r="AJ24" s="67">
        <f t="shared" si="10"/>
        <v>0</v>
      </c>
      <c r="AK24" s="67">
        <f t="shared" si="11"/>
        <v>0</v>
      </c>
      <c r="AL24" s="67">
        <f t="shared" si="12"/>
        <v>0</v>
      </c>
      <c r="AM24" s="67">
        <f>SUM(AH24:AL24)</f>
        <v>1229387</v>
      </c>
      <c r="AN24" s="67"/>
      <c r="AO24" s="67"/>
      <c r="AP24" s="67"/>
      <c r="AQ24" s="67"/>
      <c r="AR24" s="67"/>
      <c r="AS24" s="67">
        <f>SUM(AN24:AR24)</f>
        <v>0</v>
      </c>
      <c r="AT24" s="67">
        <f t="shared" si="42"/>
        <v>1229387</v>
      </c>
      <c r="AU24" s="67">
        <f t="shared" si="43"/>
        <v>0</v>
      </c>
      <c r="AV24" s="67">
        <f t="shared" si="44"/>
        <v>0</v>
      </c>
      <c r="AW24" s="67">
        <f t="shared" si="45"/>
        <v>0</v>
      </c>
      <c r="AX24" s="67">
        <f t="shared" si="46"/>
        <v>0</v>
      </c>
      <c r="AY24" s="67">
        <f>SUM(AT24:AX24)</f>
        <v>1229387</v>
      </c>
    </row>
    <row r="25" spans="1:51" s="1" customFormat="1">
      <c r="A25" s="24" t="s">
        <v>163</v>
      </c>
      <c r="B25" s="55"/>
      <c r="C25" s="71"/>
      <c r="D25" s="72"/>
      <c r="E25" s="72"/>
      <c r="F25" s="145"/>
      <c r="G25" s="145"/>
      <c r="H25" s="145"/>
      <c r="I25" s="24"/>
      <c r="J25" s="67">
        <f>SUM(J26:J27)</f>
        <v>0</v>
      </c>
      <c r="K25" s="67">
        <f t="shared" ref="K25:O25" si="47">SUM(K26:K27)</f>
        <v>0</v>
      </c>
      <c r="L25" s="67">
        <f t="shared" si="47"/>
        <v>0</v>
      </c>
      <c r="M25" s="67">
        <f t="shared" si="47"/>
        <v>0</v>
      </c>
      <c r="N25" s="67">
        <f t="shared" si="47"/>
        <v>0</v>
      </c>
      <c r="O25" s="67">
        <f t="shared" si="47"/>
        <v>0</v>
      </c>
      <c r="P25" s="67">
        <f t="shared" ref="P25:AS25" si="48">SUM(P26:P27)</f>
        <v>548621</v>
      </c>
      <c r="Q25" s="67">
        <f t="shared" si="48"/>
        <v>0</v>
      </c>
      <c r="R25" s="67">
        <f t="shared" si="48"/>
        <v>0</v>
      </c>
      <c r="S25" s="67">
        <f t="shared" si="48"/>
        <v>0</v>
      </c>
      <c r="T25" s="67">
        <f t="shared" si="48"/>
        <v>0</v>
      </c>
      <c r="U25" s="67">
        <f t="shared" si="48"/>
        <v>548621</v>
      </c>
      <c r="V25" s="67">
        <f t="shared" si="48"/>
        <v>0</v>
      </c>
      <c r="W25" s="67">
        <f t="shared" si="48"/>
        <v>0</v>
      </c>
      <c r="X25" s="67">
        <f t="shared" si="48"/>
        <v>0</v>
      </c>
      <c r="Y25" s="67">
        <f t="shared" si="48"/>
        <v>0</v>
      </c>
      <c r="Z25" s="67">
        <f t="shared" si="48"/>
        <v>0</v>
      </c>
      <c r="AA25" s="67">
        <f t="shared" si="48"/>
        <v>0</v>
      </c>
      <c r="AB25" s="67">
        <f t="shared" si="48"/>
        <v>0</v>
      </c>
      <c r="AC25" s="67">
        <f t="shared" si="48"/>
        <v>0</v>
      </c>
      <c r="AD25" s="67">
        <f t="shared" si="48"/>
        <v>0</v>
      </c>
      <c r="AE25" s="67">
        <f t="shared" si="48"/>
        <v>0</v>
      </c>
      <c r="AF25" s="67">
        <f t="shared" si="48"/>
        <v>0</v>
      </c>
      <c r="AG25" s="67">
        <f t="shared" si="48"/>
        <v>0</v>
      </c>
      <c r="AH25" s="67">
        <f t="shared" si="8"/>
        <v>548621</v>
      </c>
      <c r="AI25" s="67">
        <f t="shared" si="9"/>
        <v>0</v>
      </c>
      <c r="AJ25" s="67">
        <f t="shared" si="10"/>
        <v>0</v>
      </c>
      <c r="AK25" s="67">
        <f t="shared" si="11"/>
        <v>0</v>
      </c>
      <c r="AL25" s="67">
        <f t="shared" si="12"/>
        <v>0</v>
      </c>
      <c r="AM25" s="67">
        <f t="shared" si="13"/>
        <v>548621</v>
      </c>
      <c r="AN25" s="67">
        <f t="shared" si="48"/>
        <v>0</v>
      </c>
      <c r="AO25" s="67">
        <f t="shared" si="48"/>
        <v>0</v>
      </c>
      <c r="AP25" s="67">
        <f t="shared" si="48"/>
        <v>0</v>
      </c>
      <c r="AQ25" s="67">
        <f t="shared" si="48"/>
        <v>0</v>
      </c>
      <c r="AR25" s="67">
        <f t="shared" si="48"/>
        <v>0</v>
      </c>
      <c r="AS25" s="67">
        <f t="shared" si="48"/>
        <v>0</v>
      </c>
      <c r="AT25" s="67">
        <f t="shared" si="14"/>
        <v>548621</v>
      </c>
      <c r="AU25" s="67">
        <f t="shared" si="15"/>
        <v>0</v>
      </c>
      <c r="AV25" s="67">
        <f t="shared" si="16"/>
        <v>0</v>
      </c>
      <c r="AW25" s="67">
        <f t="shared" si="17"/>
        <v>0</v>
      </c>
      <c r="AX25" s="67">
        <f t="shared" si="18"/>
        <v>0</v>
      </c>
      <c r="AY25" s="67">
        <f t="shared" si="19"/>
        <v>548621</v>
      </c>
    </row>
    <row r="26" spans="1:51" s="1" customFormat="1" ht="43.5" customHeight="1">
      <c r="A26" s="3" t="s">
        <v>840</v>
      </c>
      <c r="B26" s="39" t="s">
        <v>627</v>
      </c>
      <c r="C26" s="69" t="s">
        <v>501</v>
      </c>
      <c r="D26" s="70" t="s">
        <v>71</v>
      </c>
      <c r="E26" s="70"/>
      <c r="F26" s="144">
        <v>4</v>
      </c>
      <c r="G26" s="144" t="s">
        <v>320</v>
      </c>
      <c r="H26" s="28" t="s">
        <v>199</v>
      </c>
      <c r="I26" s="3"/>
      <c r="J26" s="67">
        <v>0</v>
      </c>
      <c r="K26" s="67">
        <v>0</v>
      </c>
      <c r="L26" s="67">
        <v>0</v>
      </c>
      <c r="M26" s="67">
        <v>0</v>
      </c>
      <c r="N26" s="67">
        <v>0</v>
      </c>
      <c r="O26" s="67">
        <f>SUM(J26:N26)</f>
        <v>0</v>
      </c>
      <c r="P26" s="67">
        <v>121020</v>
      </c>
      <c r="Q26" s="67">
        <v>0</v>
      </c>
      <c r="R26" s="67">
        <v>0</v>
      </c>
      <c r="S26" s="67">
        <v>0</v>
      </c>
      <c r="T26" s="67">
        <v>0</v>
      </c>
      <c r="U26" s="67">
        <f>SUM(P26:T26)</f>
        <v>121020</v>
      </c>
      <c r="V26" s="67">
        <v>0</v>
      </c>
      <c r="W26" s="67">
        <v>0</v>
      </c>
      <c r="X26" s="67">
        <v>0</v>
      </c>
      <c r="Y26" s="67">
        <v>0</v>
      </c>
      <c r="Z26" s="67">
        <v>0</v>
      </c>
      <c r="AA26" s="67">
        <f>SUM(V26:Z26)</f>
        <v>0</v>
      </c>
      <c r="AB26" s="67">
        <v>0</v>
      </c>
      <c r="AC26" s="67">
        <v>0</v>
      </c>
      <c r="AD26" s="67">
        <v>0</v>
      </c>
      <c r="AE26" s="67">
        <v>0</v>
      </c>
      <c r="AF26" s="67">
        <v>0</v>
      </c>
      <c r="AG26" s="67">
        <f>SUM(AB26:AF26)</f>
        <v>0</v>
      </c>
      <c r="AH26" s="67">
        <f t="shared" si="8"/>
        <v>121020</v>
      </c>
      <c r="AI26" s="67">
        <f t="shared" si="9"/>
        <v>0</v>
      </c>
      <c r="AJ26" s="67">
        <f t="shared" si="10"/>
        <v>0</v>
      </c>
      <c r="AK26" s="67">
        <f t="shared" si="11"/>
        <v>0</v>
      </c>
      <c r="AL26" s="67">
        <f t="shared" si="12"/>
        <v>0</v>
      </c>
      <c r="AM26" s="67">
        <f>SUM(AH26:AL26)</f>
        <v>121020</v>
      </c>
      <c r="AN26" s="67">
        <v>0</v>
      </c>
      <c r="AO26" s="67">
        <v>0</v>
      </c>
      <c r="AP26" s="67">
        <v>0</v>
      </c>
      <c r="AQ26" s="67">
        <v>0</v>
      </c>
      <c r="AR26" s="67">
        <v>0</v>
      </c>
      <c r="AS26" s="67">
        <f>SUM(AN26:AR26)</f>
        <v>0</v>
      </c>
      <c r="AT26" s="67">
        <f t="shared" si="14"/>
        <v>121020</v>
      </c>
      <c r="AU26" s="67">
        <f t="shared" si="15"/>
        <v>0</v>
      </c>
      <c r="AV26" s="139">
        <f t="shared" si="16"/>
        <v>0</v>
      </c>
      <c r="AW26" s="139">
        <f t="shared" si="17"/>
        <v>0</v>
      </c>
      <c r="AX26" s="139">
        <f t="shared" si="18"/>
        <v>0</v>
      </c>
      <c r="AY26" s="67">
        <f>SUM(AT26:AX26)</f>
        <v>121020</v>
      </c>
    </row>
    <row r="27" spans="1:51" s="1" customFormat="1" ht="39" customHeight="1">
      <c r="A27" s="3" t="s">
        <v>841</v>
      </c>
      <c r="B27" s="39" t="s">
        <v>718</v>
      </c>
      <c r="C27" s="69" t="s">
        <v>501</v>
      </c>
      <c r="D27" s="70" t="s">
        <v>71</v>
      </c>
      <c r="E27" s="70"/>
      <c r="F27" s="144">
        <v>4</v>
      </c>
      <c r="G27" s="144" t="s">
        <v>320</v>
      </c>
      <c r="H27" s="28" t="s">
        <v>199</v>
      </c>
      <c r="I27" s="3"/>
      <c r="J27" s="67">
        <v>0</v>
      </c>
      <c r="K27" s="67">
        <v>0</v>
      </c>
      <c r="L27" s="67">
        <v>0</v>
      </c>
      <c r="M27" s="67">
        <v>0</v>
      </c>
      <c r="N27" s="67">
        <v>0</v>
      </c>
      <c r="O27" s="67">
        <f>SUM(J27:N27)</f>
        <v>0</v>
      </c>
      <c r="P27" s="67">
        <v>427601</v>
      </c>
      <c r="Q27" s="67">
        <v>0</v>
      </c>
      <c r="R27" s="67">
        <v>0</v>
      </c>
      <c r="S27" s="67">
        <v>0</v>
      </c>
      <c r="T27" s="67">
        <v>0</v>
      </c>
      <c r="U27" s="67">
        <f>SUM(P27:T27)</f>
        <v>427601</v>
      </c>
      <c r="V27" s="67">
        <v>0</v>
      </c>
      <c r="W27" s="67">
        <v>0</v>
      </c>
      <c r="X27" s="67">
        <v>0</v>
      </c>
      <c r="Y27" s="67">
        <v>0</v>
      </c>
      <c r="Z27" s="67">
        <v>0</v>
      </c>
      <c r="AA27" s="67">
        <f>SUM(V27:Z27)</f>
        <v>0</v>
      </c>
      <c r="AB27" s="67">
        <v>0</v>
      </c>
      <c r="AC27" s="67">
        <v>0</v>
      </c>
      <c r="AD27" s="67">
        <v>0</v>
      </c>
      <c r="AE27" s="67">
        <v>0</v>
      </c>
      <c r="AF27" s="67">
        <v>0</v>
      </c>
      <c r="AG27" s="67">
        <f>SUM(AB27:AF27)</f>
        <v>0</v>
      </c>
      <c r="AH27" s="67">
        <f t="shared" si="8"/>
        <v>427601</v>
      </c>
      <c r="AI27" s="67">
        <f t="shared" si="9"/>
        <v>0</v>
      </c>
      <c r="AJ27" s="67">
        <f t="shared" si="10"/>
        <v>0</v>
      </c>
      <c r="AK27" s="67">
        <f t="shared" si="11"/>
        <v>0</v>
      </c>
      <c r="AL27" s="67">
        <f t="shared" si="12"/>
        <v>0</v>
      </c>
      <c r="AM27" s="67">
        <f>SUM(AH27:AL27)</f>
        <v>427601</v>
      </c>
      <c r="AN27" s="67">
        <v>0</v>
      </c>
      <c r="AO27" s="67">
        <v>0</v>
      </c>
      <c r="AP27" s="67">
        <v>0</v>
      </c>
      <c r="AQ27" s="67">
        <v>0</v>
      </c>
      <c r="AR27" s="67">
        <v>0</v>
      </c>
      <c r="AS27" s="67">
        <f>SUM(AN27:AR27)</f>
        <v>0</v>
      </c>
      <c r="AT27" s="67">
        <f t="shared" si="14"/>
        <v>427601</v>
      </c>
      <c r="AU27" s="139">
        <f t="shared" si="15"/>
        <v>0</v>
      </c>
      <c r="AV27" s="139">
        <f t="shared" si="16"/>
        <v>0</v>
      </c>
      <c r="AW27" s="139">
        <f t="shared" si="17"/>
        <v>0</v>
      </c>
      <c r="AX27" s="139">
        <f t="shared" si="18"/>
        <v>0</v>
      </c>
      <c r="AY27" s="67">
        <f>SUM(AT27:AX27)</f>
        <v>427601</v>
      </c>
    </row>
    <row r="28" spans="1:51">
      <c r="A28" s="3" t="s">
        <v>164</v>
      </c>
      <c r="B28" s="3"/>
      <c r="C28" s="69"/>
      <c r="D28" s="70"/>
      <c r="E28" s="69"/>
      <c r="F28" s="144"/>
      <c r="G28" s="28"/>
      <c r="H28" s="28"/>
      <c r="I28" s="3"/>
      <c r="J28" s="67">
        <f>SUM(J29:J33)</f>
        <v>0</v>
      </c>
      <c r="K28" s="67">
        <f t="shared" ref="K28:AS28" si="49">SUM(K29:K33)</f>
        <v>0</v>
      </c>
      <c r="L28" s="67">
        <f t="shared" si="49"/>
        <v>0</v>
      </c>
      <c r="M28" s="67">
        <f t="shared" si="49"/>
        <v>0</v>
      </c>
      <c r="N28" s="67">
        <f t="shared" si="49"/>
        <v>0</v>
      </c>
      <c r="O28" s="67">
        <f t="shared" si="49"/>
        <v>0</v>
      </c>
      <c r="P28" s="67">
        <f t="shared" si="49"/>
        <v>0</v>
      </c>
      <c r="Q28" s="67">
        <f t="shared" si="49"/>
        <v>0</v>
      </c>
      <c r="R28" s="67">
        <f t="shared" si="49"/>
        <v>0</v>
      </c>
      <c r="S28" s="67">
        <f t="shared" si="49"/>
        <v>0</v>
      </c>
      <c r="T28" s="67">
        <f t="shared" si="49"/>
        <v>0</v>
      </c>
      <c r="U28" s="67">
        <f t="shared" si="49"/>
        <v>0</v>
      </c>
      <c r="V28" s="67">
        <f t="shared" si="49"/>
        <v>0</v>
      </c>
      <c r="W28" s="67">
        <f t="shared" si="49"/>
        <v>0</v>
      </c>
      <c r="X28" s="67">
        <f t="shared" si="49"/>
        <v>0</v>
      </c>
      <c r="Y28" s="67">
        <f t="shared" si="49"/>
        <v>0</v>
      </c>
      <c r="Z28" s="67">
        <f t="shared" si="49"/>
        <v>0</v>
      </c>
      <c r="AA28" s="67">
        <f t="shared" si="49"/>
        <v>0</v>
      </c>
      <c r="AB28" s="67">
        <f t="shared" si="49"/>
        <v>0</v>
      </c>
      <c r="AC28" s="67">
        <f t="shared" si="49"/>
        <v>0</v>
      </c>
      <c r="AD28" s="67">
        <f t="shared" si="49"/>
        <v>0</v>
      </c>
      <c r="AE28" s="67">
        <f t="shared" si="49"/>
        <v>0</v>
      </c>
      <c r="AF28" s="67">
        <f t="shared" si="49"/>
        <v>0</v>
      </c>
      <c r="AG28" s="67">
        <f t="shared" si="49"/>
        <v>0</v>
      </c>
      <c r="AH28" s="67">
        <f t="shared" si="8"/>
        <v>0</v>
      </c>
      <c r="AI28" s="67">
        <f t="shared" si="9"/>
        <v>0</v>
      </c>
      <c r="AJ28" s="67">
        <f t="shared" si="10"/>
        <v>0</v>
      </c>
      <c r="AK28" s="67">
        <f t="shared" si="11"/>
        <v>0</v>
      </c>
      <c r="AL28" s="67">
        <f t="shared" si="12"/>
        <v>0</v>
      </c>
      <c r="AM28" s="67">
        <f t="shared" si="13"/>
        <v>0</v>
      </c>
      <c r="AN28" s="67">
        <f t="shared" si="49"/>
        <v>0</v>
      </c>
      <c r="AO28" s="67">
        <f t="shared" si="49"/>
        <v>0</v>
      </c>
      <c r="AP28" s="67">
        <f t="shared" si="49"/>
        <v>0</v>
      </c>
      <c r="AQ28" s="67">
        <f t="shared" si="49"/>
        <v>0</v>
      </c>
      <c r="AR28" s="67">
        <f t="shared" si="49"/>
        <v>0</v>
      </c>
      <c r="AS28" s="67">
        <f t="shared" si="49"/>
        <v>0</v>
      </c>
      <c r="AT28" s="67">
        <f t="shared" si="14"/>
        <v>0</v>
      </c>
      <c r="AU28" s="67">
        <f t="shared" si="15"/>
        <v>0</v>
      </c>
      <c r="AV28" s="67">
        <f t="shared" si="16"/>
        <v>0</v>
      </c>
      <c r="AW28" s="67">
        <f t="shared" si="17"/>
        <v>0</v>
      </c>
      <c r="AX28" s="67">
        <f t="shared" si="18"/>
        <v>0</v>
      </c>
      <c r="AY28" s="67">
        <f t="shared" si="19"/>
        <v>0</v>
      </c>
    </row>
    <row r="29" spans="1:51" ht="189" customHeight="1">
      <c r="A29" s="3" t="s">
        <v>904</v>
      </c>
      <c r="B29" s="3" t="s">
        <v>110</v>
      </c>
      <c r="C29" s="69" t="s">
        <v>322</v>
      </c>
      <c r="D29" s="69" t="s">
        <v>82</v>
      </c>
      <c r="E29" s="69" t="s">
        <v>941</v>
      </c>
      <c r="F29" s="144">
        <v>4</v>
      </c>
      <c r="G29" s="28" t="s">
        <v>320</v>
      </c>
      <c r="H29" s="28" t="s">
        <v>108</v>
      </c>
      <c r="I29" s="3"/>
      <c r="J29" s="67">
        <v>0</v>
      </c>
      <c r="K29" s="67">
        <v>0</v>
      </c>
      <c r="L29" s="67">
        <v>0</v>
      </c>
      <c r="M29" s="67">
        <v>0</v>
      </c>
      <c r="N29" s="67">
        <v>0</v>
      </c>
      <c r="O29" s="67">
        <f>SUM(J29:N29)</f>
        <v>0</v>
      </c>
      <c r="P29" s="67"/>
      <c r="Q29" s="67"/>
      <c r="R29" s="67"/>
      <c r="S29" s="67"/>
      <c r="T29" s="67"/>
      <c r="U29" s="67">
        <f>SUM(P29:T29)</f>
        <v>0</v>
      </c>
      <c r="V29" s="67"/>
      <c r="W29" s="67"/>
      <c r="X29" s="67"/>
      <c r="Y29" s="67"/>
      <c r="Z29" s="67"/>
      <c r="AA29" s="67">
        <f>SUM(V29:Z29)</f>
        <v>0</v>
      </c>
      <c r="AB29" s="67"/>
      <c r="AC29" s="67"/>
      <c r="AD29" s="67"/>
      <c r="AE29" s="67"/>
      <c r="AF29" s="67"/>
      <c r="AG29" s="67">
        <f>SUM(AB29:AF29)</f>
        <v>0</v>
      </c>
      <c r="AH29" s="67"/>
      <c r="AI29" s="67"/>
      <c r="AJ29" s="67"/>
      <c r="AK29" s="67"/>
      <c r="AL29" s="67"/>
      <c r="AM29" s="67">
        <f>SUM(AH29:AL29)</f>
        <v>0</v>
      </c>
      <c r="AN29" s="67"/>
      <c r="AO29" s="67"/>
      <c r="AP29" s="67"/>
      <c r="AQ29" s="67"/>
      <c r="AR29" s="67"/>
      <c r="AS29" s="67">
        <f>SUM(AN29:AR29)</f>
        <v>0</v>
      </c>
      <c r="AT29" s="67"/>
      <c r="AU29" s="67"/>
      <c r="AV29" s="67"/>
      <c r="AW29" s="67"/>
      <c r="AX29" s="67"/>
      <c r="AY29" s="67">
        <f>SUM(AT29:AX29)</f>
        <v>0</v>
      </c>
    </row>
    <row r="30" spans="1:51" ht="90" customHeight="1">
      <c r="A30" s="3" t="s">
        <v>321</v>
      </c>
      <c r="B30" s="3" t="s">
        <v>110</v>
      </c>
      <c r="C30" s="69" t="s">
        <v>323</v>
      </c>
      <c r="D30" s="69" t="s">
        <v>71</v>
      </c>
      <c r="E30" s="69"/>
      <c r="F30" s="144">
        <v>4</v>
      </c>
      <c r="G30" s="28" t="s">
        <v>320</v>
      </c>
      <c r="H30" s="28" t="s">
        <v>108</v>
      </c>
      <c r="I30" s="3"/>
      <c r="J30" s="67">
        <v>0</v>
      </c>
      <c r="K30" s="67">
        <v>0</v>
      </c>
      <c r="L30" s="67">
        <v>0</v>
      </c>
      <c r="M30" s="67">
        <v>0</v>
      </c>
      <c r="N30" s="67">
        <v>0</v>
      </c>
      <c r="O30" s="67">
        <f t="shared" ref="O30:O33" si="50">SUM(J30:N30)</f>
        <v>0</v>
      </c>
      <c r="P30" s="67"/>
      <c r="Q30" s="67"/>
      <c r="R30" s="67"/>
      <c r="S30" s="67"/>
      <c r="T30" s="67"/>
      <c r="U30" s="67">
        <f t="shared" ref="U30:U33" si="51">SUM(P30:T30)</f>
        <v>0</v>
      </c>
      <c r="V30" s="67"/>
      <c r="W30" s="67"/>
      <c r="X30" s="67"/>
      <c r="Y30" s="67"/>
      <c r="Z30" s="67"/>
      <c r="AA30" s="67">
        <f t="shared" ref="AA30:AA33" si="52">SUM(V30:Z30)</f>
        <v>0</v>
      </c>
      <c r="AB30" s="67"/>
      <c r="AC30" s="67"/>
      <c r="AD30" s="67"/>
      <c r="AE30" s="67"/>
      <c r="AF30" s="67"/>
      <c r="AG30" s="67">
        <f t="shared" ref="AG30:AG33" si="53">SUM(AB30:AF30)</f>
        <v>0</v>
      </c>
      <c r="AH30" s="67"/>
      <c r="AI30" s="67"/>
      <c r="AJ30" s="67"/>
      <c r="AK30" s="67"/>
      <c r="AL30" s="67"/>
      <c r="AM30" s="67">
        <f t="shared" ref="AM30:AM33" si="54">SUM(AH30:AL30)</f>
        <v>0</v>
      </c>
      <c r="AN30" s="67"/>
      <c r="AO30" s="67"/>
      <c r="AP30" s="67"/>
      <c r="AQ30" s="67"/>
      <c r="AR30" s="67"/>
      <c r="AS30" s="67">
        <f t="shared" ref="AS30:AS33" si="55">SUM(AN30:AR30)</f>
        <v>0</v>
      </c>
      <c r="AT30" s="67"/>
      <c r="AU30" s="67"/>
      <c r="AV30" s="67"/>
      <c r="AW30" s="67"/>
      <c r="AX30" s="67"/>
      <c r="AY30" s="67">
        <f t="shared" ref="AY30:AY33" si="56">SUM(AT30:AX30)</f>
        <v>0</v>
      </c>
    </row>
    <row r="31" spans="1:51" ht="141.75" customHeight="1">
      <c r="A31" s="3" t="s">
        <v>326</v>
      </c>
      <c r="B31" s="3" t="s">
        <v>324</v>
      </c>
      <c r="C31" s="69" t="s">
        <v>327</v>
      </c>
      <c r="D31" s="69" t="s">
        <v>82</v>
      </c>
      <c r="E31" s="69" t="s">
        <v>325</v>
      </c>
      <c r="F31" s="144">
        <v>4</v>
      </c>
      <c r="G31" s="28" t="s">
        <v>146</v>
      </c>
      <c r="H31" s="28" t="s">
        <v>113</v>
      </c>
      <c r="I31" s="3"/>
      <c r="J31" s="67">
        <v>0</v>
      </c>
      <c r="K31" s="67">
        <v>0</v>
      </c>
      <c r="L31" s="67">
        <v>0</v>
      </c>
      <c r="M31" s="67">
        <v>0</v>
      </c>
      <c r="N31" s="67">
        <v>0</v>
      </c>
      <c r="O31" s="67">
        <f t="shared" si="50"/>
        <v>0</v>
      </c>
      <c r="P31" s="67"/>
      <c r="Q31" s="67"/>
      <c r="R31" s="67"/>
      <c r="S31" s="67"/>
      <c r="T31" s="67"/>
      <c r="U31" s="67">
        <f t="shared" si="51"/>
        <v>0</v>
      </c>
      <c r="V31" s="67"/>
      <c r="W31" s="67"/>
      <c r="X31" s="67"/>
      <c r="Y31" s="67"/>
      <c r="Z31" s="67"/>
      <c r="AA31" s="67">
        <f t="shared" si="52"/>
        <v>0</v>
      </c>
      <c r="AB31" s="67"/>
      <c r="AC31" s="67"/>
      <c r="AD31" s="67"/>
      <c r="AE31" s="67"/>
      <c r="AF31" s="67"/>
      <c r="AG31" s="67">
        <f t="shared" si="53"/>
        <v>0</v>
      </c>
      <c r="AH31" s="67"/>
      <c r="AI31" s="67"/>
      <c r="AJ31" s="67"/>
      <c r="AK31" s="67"/>
      <c r="AL31" s="67"/>
      <c r="AM31" s="67">
        <f t="shared" si="54"/>
        <v>0</v>
      </c>
      <c r="AN31" s="67"/>
      <c r="AO31" s="67"/>
      <c r="AP31" s="67"/>
      <c r="AQ31" s="67"/>
      <c r="AR31" s="67"/>
      <c r="AS31" s="67">
        <f t="shared" si="55"/>
        <v>0</v>
      </c>
      <c r="AT31" s="67"/>
      <c r="AU31" s="67"/>
      <c r="AV31" s="67"/>
      <c r="AW31" s="67"/>
      <c r="AX31" s="67"/>
      <c r="AY31" s="67">
        <f t="shared" si="56"/>
        <v>0</v>
      </c>
    </row>
    <row r="32" spans="1:51" ht="51">
      <c r="A32" s="3" t="s">
        <v>719</v>
      </c>
      <c r="B32" s="3" t="s">
        <v>242</v>
      </c>
      <c r="C32" s="69" t="s">
        <v>501</v>
      </c>
      <c r="D32" s="69" t="s">
        <v>71</v>
      </c>
      <c r="E32" s="69"/>
      <c r="F32" s="144">
        <v>4</v>
      </c>
      <c r="G32" s="28" t="s">
        <v>682</v>
      </c>
      <c r="H32" s="28" t="s">
        <v>105</v>
      </c>
      <c r="I32" s="3"/>
      <c r="J32" s="67">
        <v>0</v>
      </c>
      <c r="K32" s="67">
        <v>0</v>
      </c>
      <c r="L32" s="67">
        <v>0</v>
      </c>
      <c r="M32" s="67">
        <v>0</v>
      </c>
      <c r="N32" s="67">
        <v>0</v>
      </c>
      <c r="O32" s="67">
        <f t="shared" si="50"/>
        <v>0</v>
      </c>
      <c r="P32" s="67"/>
      <c r="Q32" s="67"/>
      <c r="R32" s="67"/>
      <c r="S32" s="67"/>
      <c r="T32" s="67"/>
      <c r="U32" s="67">
        <f t="shared" si="51"/>
        <v>0</v>
      </c>
      <c r="V32" s="67"/>
      <c r="W32" s="67"/>
      <c r="X32" s="67"/>
      <c r="Y32" s="67"/>
      <c r="Z32" s="67"/>
      <c r="AA32" s="67">
        <f t="shared" si="52"/>
        <v>0</v>
      </c>
      <c r="AB32" s="67"/>
      <c r="AC32" s="67"/>
      <c r="AD32" s="67"/>
      <c r="AE32" s="67"/>
      <c r="AF32" s="67"/>
      <c r="AG32" s="67">
        <f t="shared" si="53"/>
        <v>0</v>
      </c>
      <c r="AH32" s="67"/>
      <c r="AI32" s="67"/>
      <c r="AJ32" s="67"/>
      <c r="AK32" s="67"/>
      <c r="AL32" s="67"/>
      <c r="AM32" s="67">
        <f t="shared" si="54"/>
        <v>0</v>
      </c>
      <c r="AN32" s="67"/>
      <c r="AO32" s="67"/>
      <c r="AP32" s="67"/>
      <c r="AQ32" s="67"/>
      <c r="AR32" s="67"/>
      <c r="AS32" s="67">
        <f t="shared" si="55"/>
        <v>0</v>
      </c>
      <c r="AT32" s="67"/>
      <c r="AU32" s="67"/>
      <c r="AV32" s="67"/>
      <c r="AW32" s="67"/>
      <c r="AX32" s="67"/>
      <c r="AY32" s="67">
        <f t="shared" si="56"/>
        <v>0</v>
      </c>
    </row>
    <row r="33" spans="1:51" ht="75.75" customHeight="1">
      <c r="A33" s="3" t="s">
        <v>720</v>
      </c>
      <c r="B33" s="3" t="s">
        <v>242</v>
      </c>
      <c r="C33" s="69" t="s">
        <v>721</v>
      </c>
      <c r="D33" s="69" t="s">
        <v>111</v>
      </c>
      <c r="E33" s="69" t="s">
        <v>722</v>
      </c>
      <c r="F33" s="144">
        <v>4</v>
      </c>
      <c r="G33" s="28" t="s">
        <v>146</v>
      </c>
      <c r="H33" s="28" t="s">
        <v>244</v>
      </c>
      <c r="I33" s="3"/>
      <c r="J33" s="67">
        <v>0</v>
      </c>
      <c r="K33" s="67">
        <v>0</v>
      </c>
      <c r="L33" s="67">
        <v>0</v>
      </c>
      <c r="M33" s="67">
        <v>0</v>
      </c>
      <c r="N33" s="67">
        <v>0</v>
      </c>
      <c r="O33" s="67">
        <f t="shared" si="50"/>
        <v>0</v>
      </c>
      <c r="P33" s="67"/>
      <c r="Q33" s="67"/>
      <c r="R33" s="67"/>
      <c r="S33" s="67"/>
      <c r="T33" s="67"/>
      <c r="U33" s="67">
        <f t="shared" si="51"/>
        <v>0</v>
      </c>
      <c r="V33" s="67"/>
      <c r="W33" s="67"/>
      <c r="X33" s="67"/>
      <c r="Y33" s="67"/>
      <c r="Z33" s="67"/>
      <c r="AA33" s="67">
        <f t="shared" si="52"/>
        <v>0</v>
      </c>
      <c r="AB33" s="67"/>
      <c r="AC33" s="67"/>
      <c r="AD33" s="67"/>
      <c r="AE33" s="67"/>
      <c r="AF33" s="67"/>
      <c r="AG33" s="67">
        <f t="shared" si="53"/>
        <v>0</v>
      </c>
      <c r="AH33" s="67"/>
      <c r="AI33" s="67"/>
      <c r="AJ33" s="67"/>
      <c r="AK33" s="67"/>
      <c r="AL33" s="67"/>
      <c r="AM33" s="67">
        <f t="shared" si="54"/>
        <v>0</v>
      </c>
      <c r="AN33" s="67"/>
      <c r="AO33" s="67"/>
      <c r="AP33" s="67"/>
      <c r="AQ33" s="67"/>
      <c r="AR33" s="67"/>
      <c r="AS33" s="67">
        <f t="shared" si="55"/>
        <v>0</v>
      </c>
      <c r="AT33" s="67"/>
      <c r="AU33" s="67"/>
      <c r="AV33" s="67"/>
      <c r="AW33" s="67"/>
      <c r="AX33" s="67"/>
      <c r="AY33" s="67">
        <f t="shared" si="56"/>
        <v>0</v>
      </c>
    </row>
    <row r="34" spans="1:51">
      <c r="A34" s="3" t="s">
        <v>306</v>
      </c>
      <c r="B34" s="3"/>
      <c r="C34" s="69"/>
      <c r="D34" s="69"/>
      <c r="E34" s="69"/>
      <c r="F34" s="144"/>
      <c r="G34" s="28"/>
      <c r="H34" s="28"/>
      <c r="I34" s="3"/>
      <c r="J34" s="67">
        <f>SUM(J35)</f>
        <v>0</v>
      </c>
      <c r="K34" s="67">
        <f t="shared" ref="K34:AS34" si="57">SUM(K35)</f>
        <v>0</v>
      </c>
      <c r="L34" s="67">
        <f t="shared" si="57"/>
        <v>0</v>
      </c>
      <c r="M34" s="67">
        <f t="shared" si="57"/>
        <v>0</v>
      </c>
      <c r="N34" s="67">
        <f t="shared" si="57"/>
        <v>0</v>
      </c>
      <c r="O34" s="67">
        <f t="shared" si="57"/>
        <v>0</v>
      </c>
      <c r="P34" s="67">
        <f t="shared" si="57"/>
        <v>0</v>
      </c>
      <c r="Q34" s="67">
        <f t="shared" si="57"/>
        <v>0</v>
      </c>
      <c r="R34" s="67">
        <f t="shared" si="57"/>
        <v>0</v>
      </c>
      <c r="S34" s="67">
        <f t="shared" si="57"/>
        <v>0</v>
      </c>
      <c r="T34" s="67">
        <f t="shared" si="57"/>
        <v>0</v>
      </c>
      <c r="U34" s="67">
        <f t="shared" si="57"/>
        <v>0</v>
      </c>
      <c r="V34" s="67">
        <f t="shared" si="57"/>
        <v>0</v>
      </c>
      <c r="W34" s="67">
        <f t="shared" si="57"/>
        <v>0</v>
      </c>
      <c r="X34" s="67">
        <f t="shared" si="57"/>
        <v>0</v>
      </c>
      <c r="Y34" s="67">
        <f t="shared" si="57"/>
        <v>0</v>
      </c>
      <c r="Z34" s="67">
        <f t="shared" si="57"/>
        <v>0</v>
      </c>
      <c r="AA34" s="67">
        <f t="shared" si="57"/>
        <v>0</v>
      </c>
      <c r="AB34" s="67">
        <f t="shared" si="57"/>
        <v>0</v>
      </c>
      <c r="AC34" s="67">
        <f t="shared" si="57"/>
        <v>0</v>
      </c>
      <c r="AD34" s="67">
        <f t="shared" si="57"/>
        <v>0</v>
      </c>
      <c r="AE34" s="67">
        <f t="shared" si="57"/>
        <v>0</v>
      </c>
      <c r="AF34" s="67">
        <f t="shared" si="57"/>
        <v>0</v>
      </c>
      <c r="AG34" s="67">
        <f t="shared" si="57"/>
        <v>0</v>
      </c>
      <c r="AH34" s="67">
        <f t="shared" si="8"/>
        <v>0</v>
      </c>
      <c r="AI34" s="67">
        <f t="shared" si="9"/>
        <v>0</v>
      </c>
      <c r="AJ34" s="67">
        <f t="shared" si="10"/>
        <v>0</v>
      </c>
      <c r="AK34" s="67">
        <f t="shared" si="11"/>
        <v>0</v>
      </c>
      <c r="AL34" s="67">
        <f t="shared" si="12"/>
        <v>0</v>
      </c>
      <c r="AM34" s="67">
        <f t="shared" si="13"/>
        <v>0</v>
      </c>
      <c r="AN34" s="67">
        <f t="shared" si="57"/>
        <v>0</v>
      </c>
      <c r="AO34" s="67">
        <f t="shared" si="57"/>
        <v>0</v>
      </c>
      <c r="AP34" s="67">
        <f t="shared" si="57"/>
        <v>0</v>
      </c>
      <c r="AQ34" s="67">
        <f t="shared" si="57"/>
        <v>0</v>
      </c>
      <c r="AR34" s="67">
        <f t="shared" si="57"/>
        <v>0</v>
      </c>
      <c r="AS34" s="67">
        <f t="shared" si="57"/>
        <v>0</v>
      </c>
      <c r="AT34" s="67">
        <f t="shared" si="14"/>
        <v>0</v>
      </c>
      <c r="AU34" s="67">
        <f t="shared" si="15"/>
        <v>0</v>
      </c>
      <c r="AV34" s="67">
        <f t="shared" si="16"/>
        <v>0</v>
      </c>
      <c r="AW34" s="67">
        <f t="shared" si="17"/>
        <v>0</v>
      </c>
      <c r="AX34" s="67">
        <f t="shared" si="18"/>
        <v>0</v>
      </c>
      <c r="AY34" s="67">
        <f t="shared" si="19"/>
        <v>0</v>
      </c>
    </row>
    <row r="35" spans="1:51" ht="191.25" customHeight="1">
      <c r="A35" s="3" t="s">
        <v>904</v>
      </c>
      <c r="B35" s="3" t="s">
        <v>110</v>
      </c>
      <c r="C35" s="69" t="s">
        <v>322</v>
      </c>
      <c r="D35" s="69" t="s">
        <v>82</v>
      </c>
      <c r="E35" s="69" t="s">
        <v>941</v>
      </c>
      <c r="F35" s="144">
        <v>4</v>
      </c>
      <c r="G35" s="28" t="s">
        <v>320</v>
      </c>
      <c r="H35" s="28" t="s">
        <v>108</v>
      </c>
      <c r="I35" s="3"/>
      <c r="J35" s="67"/>
      <c r="K35" s="67"/>
      <c r="L35" s="67"/>
      <c r="M35" s="67"/>
      <c r="N35" s="67"/>
      <c r="O35" s="67"/>
      <c r="P35" s="67"/>
      <c r="Q35" s="67"/>
      <c r="R35" s="67"/>
      <c r="S35" s="67"/>
      <c r="T35" s="67"/>
      <c r="U35" s="67"/>
      <c r="V35" s="67"/>
      <c r="W35" s="67"/>
      <c r="X35" s="67"/>
      <c r="Y35" s="67"/>
      <c r="Z35" s="67"/>
      <c r="AA35" s="67"/>
      <c r="AB35" s="67"/>
      <c r="AC35" s="67"/>
      <c r="AD35" s="67"/>
      <c r="AE35" s="67"/>
      <c r="AF35" s="67"/>
      <c r="AG35" s="67"/>
      <c r="AH35" s="67"/>
      <c r="AI35" s="67"/>
      <c r="AJ35" s="67"/>
      <c r="AK35" s="67"/>
      <c r="AL35" s="67"/>
      <c r="AM35" s="67"/>
      <c r="AN35" s="67"/>
      <c r="AO35" s="67"/>
      <c r="AP35" s="67"/>
      <c r="AQ35" s="67"/>
      <c r="AR35" s="67"/>
      <c r="AS35" s="67"/>
      <c r="AT35" s="67"/>
      <c r="AU35" s="67"/>
      <c r="AV35" s="67"/>
      <c r="AW35" s="67"/>
      <c r="AX35" s="67"/>
      <c r="AY35" s="67"/>
    </row>
    <row r="36" spans="1:51" ht="25.5">
      <c r="A36" s="3" t="s">
        <v>310</v>
      </c>
      <c r="B36" s="3"/>
      <c r="C36" s="69"/>
      <c r="D36" s="69"/>
      <c r="E36" s="69"/>
      <c r="F36" s="144"/>
      <c r="G36" s="28"/>
      <c r="H36" s="28"/>
      <c r="I36" s="3"/>
      <c r="J36" s="67">
        <f>SUM(J37:J39)</f>
        <v>2417839.673</v>
      </c>
      <c r="K36" s="67">
        <f t="shared" ref="K36:AS36" si="58">SUM(K37:K39)</f>
        <v>0</v>
      </c>
      <c r="L36" s="67">
        <f t="shared" si="58"/>
        <v>0</v>
      </c>
      <c r="M36" s="67">
        <f t="shared" si="58"/>
        <v>0</v>
      </c>
      <c r="N36" s="67">
        <f t="shared" si="58"/>
        <v>0</v>
      </c>
      <c r="O36" s="67">
        <f t="shared" si="58"/>
        <v>2417839.673</v>
      </c>
      <c r="P36" s="67">
        <f t="shared" si="58"/>
        <v>5365211.92906</v>
      </c>
      <c r="Q36" s="67">
        <f t="shared" si="58"/>
        <v>0</v>
      </c>
      <c r="R36" s="67">
        <f t="shared" si="58"/>
        <v>0</v>
      </c>
      <c r="S36" s="67">
        <f t="shared" si="58"/>
        <v>0</v>
      </c>
      <c r="T36" s="67">
        <f t="shared" si="58"/>
        <v>0</v>
      </c>
      <c r="U36" s="67">
        <f t="shared" si="58"/>
        <v>5365211.92906</v>
      </c>
      <c r="V36" s="67">
        <f t="shared" si="58"/>
        <v>0</v>
      </c>
      <c r="W36" s="67">
        <f t="shared" si="58"/>
        <v>0</v>
      </c>
      <c r="X36" s="67">
        <f t="shared" si="58"/>
        <v>0</v>
      </c>
      <c r="Y36" s="67">
        <f t="shared" si="58"/>
        <v>0</v>
      </c>
      <c r="Z36" s="67">
        <f t="shared" si="58"/>
        <v>0</v>
      </c>
      <c r="AA36" s="67">
        <f t="shared" si="58"/>
        <v>0</v>
      </c>
      <c r="AB36" s="67">
        <f t="shared" si="58"/>
        <v>0</v>
      </c>
      <c r="AC36" s="67">
        <f t="shared" si="58"/>
        <v>0</v>
      </c>
      <c r="AD36" s="67">
        <f t="shared" si="58"/>
        <v>0</v>
      </c>
      <c r="AE36" s="67">
        <f t="shared" si="58"/>
        <v>0</v>
      </c>
      <c r="AF36" s="67">
        <f t="shared" si="58"/>
        <v>0</v>
      </c>
      <c r="AG36" s="67">
        <f t="shared" si="58"/>
        <v>0</v>
      </c>
      <c r="AH36" s="67">
        <f t="shared" si="8"/>
        <v>7783051.6020599995</v>
      </c>
      <c r="AI36" s="67">
        <f t="shared" si="9"/>
        <v>0</v>
      </c>
      <c r="AJ36" s="67">
        <f t="shared" si="10"/>
        <v>0</v>
      </c>
      <c r="AK36" s="67">
        <f t="shared" si="11"/>
        <v>0</v>
      </c>
      <c r="AL36" s="67">
        <f t="shared" si="12"/>
        <v>0</v>
      </c>
      <c r="AM36" s="67">
        <f t="shared" si="13"/>
        <v>7783051.6020599995</v>
      </c>
      <c r="AN36" s="67">
        <f t="shared" si="58"/>
        <v>0</v>
      </c>
      <c r="AO36" s="67">
        <f t="shared" si="58"/>
        <v>0</v>
      </c>
      <c r="AP36" s="67">
        <f t="shared" si="58"/>
        <v>0</v>
      </c>
      <c r="AQ36" s="67">
        <f t="shared" si="58"/>
        <v>0</v>
      </c>
      <c r="AR36" s="67">
        <f t="shared" si="58"/>
        <v>0</v>
      </c>
      <c r="AS36" s="67">
        <f t="shared" si="58"/>
        <v>0</v>
      </c>
      <c r="AT36" s="67">
        <f t="shared" si="14"/>
        <v>7783051.6020599995</v>
      </c>
      <c r="AU36" s="67">
        <f t="shared" si="15"/>
        <v>0</v>
      </c>
      <c r="AV36" s="67">
        <f t="shared" si="16"/>
        <v>0</v>
      </c>
      <c r="AW36" s="67">
        <f t="shared" si="17"/>
        <v>0</v>
      </c>
      <c r="AX36" s="67">
        <f t="shared" si="18"/>
        <v>0</v>
      </c>
      <c r="AY36" s="67">
        <f t="shared" si="19"/>
        <v>7783051.6020599995</v>
      </c>
    </row>
    <row r="37" spans="1:51" ht="194.25" customHeight="1">
      <c r="A37" s="3" t="s">
        <v>904</v>
      </c>
      <c r="B37" s="3" t="s">
        <v>110</v>
      </c>
      <c r="C37" s="69" t="s">
        <v>322</v>
      </c>
      <c r="D37" s="69" t="s">
        <v>82</v>
      </c>
      <c r="E37" s="69" t="s">
        <v>941</v>
      </c>
      <c r="F37" s="144">
        <v>4</v>
      </c>
      <c r="G37" s="28" t="s">
        <v>320</v>
      </c>
      <c r="H37" s="28" t="s">
        <v>108</v>
      </c>
      <c r="I37" s="3"/>
      <c r="J37" s="67">
        <v>0</v>
      </c>
      <c r="K37" s="67">
        <v>0</v>
      </c>
      <c r="L37" s="67">
        <v>0</v>
      </c>
      <c r="M37" s="67">
        <v>0</v>
      </c>
      <c r="N37" s="67">
        <v>0</v>
      </c>
      <c r="O37" s="67">
        <f>SUM(J37:N37)</f>
        <v>0</v>
      </c>
      <c r="P37" s="67">
        <v>0</v>
      </c>
      <c r="Q37" s="67">
        <v>0</v>
      </c>
      <c r="R37" s="67">
        <v>0</v>
      </c>
      <c r="S37" s="67">
        <v>0</v>
      </c>
      <c r="T37" s="67">
        <v>0</v>
      </c>
      <c r="U37" s="67">
        <f>SUM(P37:T37)</f>
        <v>0</v>
      </c>
      <c r="V37" s="67">
        <v>0</v>
      </c>
      <c r="W37" s="67">
        <v>0</v>
      </c>
      <c r="X37" s="67">
        <v>0</v>
      </c>
      <c r="Y37" s="67">
        <v>0</v>
      </c>
      <c r="Z37" s="67">
        <v>0</v>
      </c>
      <c r="AA37" s="67">
        <f>SUM(V37:Z37)</f>
        <v>0</v>
      </c>
      <c r="AB37" s="67">
        <v>0</v>
      </c>
      <c r="AC37" s="67">
        <v>0</v>
      </c>
      <c r="AD37" s="67">
        <v>0</v>
      </c>
      <c r="AE37" s="67">
        <v>0</v>
      </c>
      <c r="AF37" s="67">
        <v>0</v>
      </c>
      <c r="AG37" s="67">
        <f>SUM(AB37:AF37)</f>
        <v>0</v>
      </c>
      <c r="AH37" s="67">
        <f t="shared" si="8"/>
        <v>0</v>
      </c>
      <c r="AI37" s="67">
        <f t="shared" si="9"/>
        <v>0</v>
      </c>
      <c r="AJ37" s="67">
        <f t="shared" si="10"/>
        <v>0</v>
      </c>
      <c r="AK37" s="67">
        <f t="shared" si="11"/>
        <v>0</v>
      </c>
      <c r="AL37" s="67">
        <f t="shared" si="12"/>
        <v>0</v>
      </c>
      <c r="AM37" s="67">
        <f>SUM(AH37:AL37)</f>
        <v>0</v>
      </c>
      <c r="AN37" s="67"/>
      <c r="AO37" s="67"/>
      <c r="AP37" s="67"/>
      <c r="AQ37" s="67"/>
      <c r="AR37" s="67"/>
      <c r="AS37" s="67">
        <f>SUM(AN37:AR37)</f>
        <v>0</v>
      </c>
      <c r="AT37" s="67">
        <f>AH37+AN37</f>
        <v>0</v>
      </c>
      <c r="AU37" s="67">
        <f t="shared" si="15"/>
        <v>0</v>
      </c>
      <c r="AV37" s="67">
        <f t="shared" si="16"/>
        <v>0</v>
      </c>
      <c r="AW37" s="67">
        <f t="shared" si="17"/>
        <v>0</v>
      </c>
      <c r="AX37" s="67">
        <f t="shared" si="18"/>
        <v>0</v>
      </c>
      <c r="AY37" s="67">
        <f>SUM(AT37:AX37)</f>
        <v>0</v>
      </c>
    </row>
    <row r="38" spans="1:51" ht="102">
      <c r="A38" s="3" t="s">
        <v>321</v>
      </c>
      <c r="B38" s="3" t="s">
        <v>110</v>
      </c>
      <c r="C38" s="69" t="s">
        <v>323</v>
      </c>
      <c r="D38" s="69" t="s">
        <v>71</v>
      </c>
      <c r="E38" s="69"/>
      <c r="F38" s="144">
        <v>4</v>
      </c>
      <c r="G38" s="28"/>
      <c r="H38" s="28" t="s">
        <v>108</v>
      </c>
      <c r="I38" s="3"/>
      <c r="J38" s="67">
        <v>2417839.673</v>
      </c>
      <c r="K38" s="67">
        <v>0</v>
      </c>
      <c r="L38" s="67">
        <v>0</v>
      </c>
      <c r="M38" s="67">
        <v>0</v>
      </c>
      <c r="N38" s="67">
        <v>0</v>
      </c>
      <c r="O38" s="67">
        <f>SUM(J38:N38)</f>
        <v>2417839.673</v>
      </c>
      <c r="P38" s="67">
        <v>5360561.92906</v>
      </c>
      <c r="Q38" s="67">
        <v>0</v>
      </c>
      <c r="R38" s="67">
        <v>0</v>
      </c>
      <c r="S38" s="67">
        <v>0</v>
      </c>
      <c r="T38" s="67">
        <v>0</v>
      </c>
      <c r="U38" s="67">
        <f>SUM(P38:T38)</f>
        <v>5360561.92906</v>
      </c>
      <c r="V38" s="67">
        <v>0</v>
      </c>
      <c r="W38" s="67">
        <v>0</v>
      </c>
      <c r="X38" s="67">
        <v>0</v>
      </c>
      <c r="Y38" s="67">
        <v>0</v>
      </c>
      <c r="Z38" s="67">
        <v>0</v>
      </c>
      <c r="AA38" s="67">
        <f>SUM(V38:Z38)</f>
        <v>0</v>
      </c>
      <c r="AB38" s="67">
        <v>0</v>
      </c>
      <c r="AC38" s="67">
        <v>0</v>
      </c>
      <c r="AD38" s="67">
        <v>0</v>
      </c>
      <c r="AE38" s="67">
        <v>0</v>
      </c>
      <c r="AF38" s="67">
        <v>0</v>
      </c>
      <c r="AG38" s="67">
        <f>SUM(AB38:AF38)</f>
        <v>0</v>
      </c>
      <c r="AH38" s="67">
        <f t="shared" si="8"/>
        <v>7778401.6020599995</v>
      </c>
      <c r="AI38" s="67">
        <f t="shared" si="9"/>
        <v>0</v>
      </c>
      <c r="AJ38" s="67">
        <f t="shared" si="10"/>
        <v>0</v>
      </c>
      <c r="AK38" s="67">
        <f t="shared" si="11"/>
        <v>0</v>
      </c>
      <c r="AL38" s="67">
        <f t="shared" si="12"/>
        <v>0</v>
      </c>
      <c r="AM38" s="67">
        <f>SUM(AH38:AL38)</f>
        <v>7778401.6020599995</v>
      </c>
      <c r="AN38" s="67">
        <v>0</v>
      </c>
      <c r="AO38" s="67">
        <v>0</v>
      </c>
      <c r="AP38" s="67">
        <v>0</v>
      </c>
      <c r="AQ38" s="67">
        <v>0</v>
      </c>
      <c r="AR38" s="67">
        <v>0</v>
      </c>
      <c r="AS38" s="67">
        <f>SUM(AN38:AR38)</f>
        <v>0</v>
      </c>
      <c r="AT38" s="67">
        <f>AH38+AN38</f>
        <v>7778401.6020599995</v>
      </c>
      <c r="AU38" s="67">
        <f t="shared" ref="AU38:AU39" si="59">AI38+AO38</f>
        <v>0</v>
      </c>
      <c r="AV38" s="67">
        <f t="shared" ref="AV38:AV39" si="60">AJ38+AP38</f>
        <v>0</v>
      </c>
      <c r="AW38" s="67">
        <f t="shared" ref="AW38:AW39" si="61">AK38+AQ38</f>
        <v>0</v>
      </c>
      <c r="AX38" s="67">
        <f t="shared" ref="AX38:AX39" si="62">AL38+AR38</f>
        <v>0</v>
      </c>
      <c r="AY38" s="67">
        <f>SUM(AT38:AX38)</f>
        <v>7778401.6020599995</v>
      </c>
    </row>
    <row r="39" spans="1:51" ht="27" customHeight="1">
      <c r="A39" s="3" t="s">
        <v>723</v>
      </c>
      <c r="B39" s="3" t="s">
        <v>718</v>
      </c>
      <c r="C39" s="69" t="s">
        <v>501</v>
      </c>
      <c r="D39" s="69" t="s">
        <v>71</v>
      </c>
      <c r="E39" s="69"/>
      <c r="F39" s="144">
        <v>4</v>
      </c>
      <c r="G39" s="28" t="s">
        <v>320</v>
      </c>
      <c r="H39" s="28" t="s">
        <v>170</v>
      </c>
      <c r="I39" s="3"/>
      <c r="J39" s="67">
        <v>0</v>
      </c>
      <c r="K39" s="67">
        <v>0</v>
      </c>
      <c r="L39" s="67">
        <v>0</v>
      </c>
      <c r="M39" s="67">
        <v>0</v>
      </c>
      <c r="N39" s="67">
        <v>0</v>
      </c>
      <c r="O39" s="67">
        <f>SUM(J39:N39)</f>
        <v>0</v>
      </c>
      <c r="P39" s="67">
        <v>4650</v>
      </c>
      <c r="Q39" s="67">
        <v>0</v>
      </c>
      <c r="R39" s="67">
        <v>0</v>
      </c>
      <c r="S39" s="67">
        <v>0</v>
      </c>
      <c r="T39" s="67">
        <v>0</v>
      </c>
      <c r="U39" s="67">
        <f>SUM(P39:T39)</f>
        <v>4650</v>
      </c>
      <c r="V39" s="67">
        <v>0</v>
      </c>
      <c r="W39" s="67">
        <v>0</v>
      </c>
      <c r="X39" s="67">
        <v>0</v>
      </c>
      <c r="Y39" s="67">
        <v>0</v>
      </c>
      <c r="Z39" s="67">
        <v>0</v>
      </c>
      <c r="AA39" s="67">
        <f>SUM(V39:Z39)</f>
        <v>0</v>
      </c>
      <c r="AB39" s="67">
        <v>0</v>
      </c>
      <c r="AC39" s="67">
        <v>0</v>
      </c>
      <c r="AD39" s="67">
        <v>0</v>
      </c>
      <c r="AE39" s="67">
        <v>0</v>
      </c>
      <c r="AF39" s="67">
        <v>0</v>
      </c>
      <c r="AG39" s="67">
        <f>SUM(AB39:AF39)</f>
        <v>0</v>
      </c>
      <c r="AH39" s="67">
        <f t="shared" si="8"/>
        <v>4650</v>
      </c>
      <c r="AI39" s="67">
        <f t="shared" si="9"/>
        <v>0</v>
      </c>
      <c r="AJ39" s="67">
        <f t="shared" si="10"/>
        <v>0</v>
      </c>
      <c r="AK39" s="67">
        <f t="shared" si="11"/>
        <v>0</v>
      </c>
      <c r="AL39" s="67">
        <f t="shared" si="12"/>
        <v>0</v>
      </c>
      <c r="AM39" s="67">
        <f>SUM(AH39:AL39)</f>
        <v>4650</v>
      </c>
      <c r="AN39" s="67"/>
      <c r="AO39" s="67"/>
      <c r="AP39" s="67"/>
      <c r="AQ39" s="67"/>
      <c r="AR39" s="67"/>
      <c r="AS39" s="67">
        <f>SUM(AN39:AR39)</f>
        <v>0</v>
      </c>
      <c r="AT39" s="67">
        <f>AH39+AN39</f>
        <v>4650</v>
      </c>
      <c r="AU39" s="67">
        <f t="shared" si="59"/>
        <v>0</v>
      </c>
      <c r="AV39" s="67">
        <f t="shared" si="60"/>
        <v>0</v>
      </c>
      <c r="AW39" s="67">
        <f t="shared" si="61"/>
        <v>0</v>
      </c>
      <c r="AX39" s="67">
        <f t="shared" si="62"/>
        <v>0</v>
      </c>
      <c r="AY39" s="67">
        <f>SUM(AT39:AX39)</f>
        <v>4650</v>
      </c>
    </row>
    <row r="40" spans="1:51" s="1" customFormat="1">
      <c r="A40" s="3" t="s">
        <v>313</v>
      </c>
      <c r="B40" s="4"/>
      <c r="C40" s="69"/>
      <c r="D40" s="70"/>
      <c r="E40" s="70"/>
      <c r="F40" s="144"/>
      <c r="G40" s="144"/>
      <c r="H40" s="144"/>
      <c r="I40" s="3"/>
      <c r="J40" s="67">
        <f>SUM(J41:J44)</f>
        <v>0</v>
      </c>
      <c r="K40" s="67">
        <f t="shared" ref="K40:AS40" si="63">SUM(K41:K44)</f>
        <v>0</v>
      </c>
      <c r="L40" s="67">
        <f t="shared" si="63"/>
        <v>0</v>
      </c>
      <c r="M40" s="67">
        <f t="shared" si="63"/>
        <v>0</v>
      </c>
      <c r="N40" s="67">
        <f t="shared" si="63"/>
        <v>0</v>
      </c>
      <c r="O40" s="67">
        <f t="shared" si="63"/>
        <v>0</v>
      </c>
      <c r="P40" s="67">
        <f t="shared" si="63"/>
        <v>258829</v>
      </c>
      <c r="Q40" s="67">
        <f t="shared" si="63"/>
        <v>0</v>
      </c>
      <c r="R40" s="67">
        <f t="shared" si="63"/>
        <v>0</v>
      </c>
      <c r="S40" s="67">
        <f t="shared" si="63"/>
        <v>0</v>
      </c>
      <c r="T40" s="67">
        <f t="shared" si="63"/>
        <v>0</v>
      </c>
      <c r="U40" s="67">
        <f t="shared" si="63"/>
        <v>258829</v>
      </c>
      <c r="V40" s="67">
        <f t="shared" si="63"/>
        <v>0</v>
      </c>
      <c r="W40" s="67">
        <f t="shared" si="63"/>
        <v>0</v>
      </c>
      <c r="X40" s="67">
        <f t="shared" si="63"/>
        <v>0</v>
      </c>
      <c r="Y40" s="67">
        <f t="shared" si="63"/>
        <v>0</v>
      </c>
      <c r="Z40" s="67">
        <f t="shared" si="63"/>
        <v>0</v>
      </c>
      <c r="AA40" s="67">
        <f t="shared" si="63"/>
        <v>0</v>
      </c>
      <c r="AB40" s="67">
        <f t="shared" si="63"/>
        <v>0</v>
      </c>
      <c r="AC40" s="67">
        <f t="shared" si="63"/>
        <v>0</v>
      </c>
      <c r="AD40" s="67">
        <f t="shared" si="63"/>
        <v>0</v>
      </c>
      <c r="AE40" s="67">
        <f t="shared" si="63"/>
        <v>0</v>
      </c>
      <c r="AF40" s="67">
        <f t="shared" si="63"/>
        <v>0</v>
      </c>
      <c r="AG40" s="67">
        <f t="shared" si="63"/>
        <v>0</v>
      </c>
      <c r="AH40" s="67">
        <f t="shared" si="8"/>
        <v>258829</v>
      </c>
      <c r="AI40" s="67">
        <f t="shared" si="9"/>
        <v>0</v>
      </c>
      <c r="AJ40" s="67">
        <f t="shared" si="10"/>
        <v>0</v>
      </c>
      <c r="AK40" s="67">
        <f t="shared" si="11"/>
        <v>0</v>
      </c>
      <c r="AL40" s="67">
        <f t="shared" si="12"/>
        <v>0</v>
      </c>
      <c r="AM40" s="67">
        <f t="shared" si="13"/>
        <v>258829</v>
      </c>
      <c r="AN40" s="67">
        <f t="shared" si="63"/>
        <v>0</v>
      </c>
      <c r="AO40" s="67">
        <f t="shared" si="63"/>
        <v>0</v>
      </c>
      <c r="AP40" s="67">
        <f t="shared" si="63"/>
        <v>0</v>
      </c>
      <c r="AQ40" s="67">
        <f t="shared" si="63"/>
        <v>0</v>
      </c>
      <c r="AR40" s="67">
        <f t="shared" si="63"/>
        <v>0</v>
      </c>
      <c r="AS40" s="67">
        <f t="shared" si="63"/>
        <v>0</v>
      </c>
      <c r="AT40" s="67">
        <f t="shared" si="14"/>
        <v>258829</v>
      </c>
      <c r="AU40" s="67">
        <f t="shared" si="15"/>
        <v>0</v>
      </c>
      <c r="AV40" s="67">
        <f t="shared" si="16"/>
        <v>0</v>
      </c>
      <c r="AW40" s="67">
        <f t="shared" si="17"/>
        <v>0</v>
      </c>
      <c r="AX40" s="67">
        <f t="shared" si="18"/>
        <v>0</v>
      </c>
      <c r="AY40" s="67">
        <f t="shared" si="19"/>
        <v>258829</v>
      </c>
    </row>
    <row r="41" spans="1:51" s="1" customFormat="1" ht="38.25">
      <c r="A41" s="3" t="s">
        <v>724</v>
      </c>
      <c r="B41" s="39" t="s">
        <v>627</v>
      </c>
      <c r="C41" s="69" t="s">
        <v>501</v>
      </c>
      <c r="D41" s="69" t="s">
        <v>71</v>
      </c>
      <c r="E41" s="69"/>
      <c r="F41" s="28">
        <v>4</v>
      </c>
      <c r="G41" s="28" t="s">
        <v>160</v>
      </c>
      <c r="H41" s="28" t="s">
        <v>199</v>
      </c>
      <c r="I41" s="3"/>
      <c r="J41" s="67">
        <v>0</v>
      </c>
      <c r="K41" s="67">
        <v>0</v>
      </c>
      <c r="L41" s="67">
        <v>0</v>
      </c>
      <c r="M41" s="67">
        <v>0</v>
      </c>
      <c r="N41" s="67">
        <v>0</v>
      </c>
      <c r="O41" s="67">
        <f>SUM(J41:N41)</f>
        <v>0</v>
      </c>
      <c r="P41" s="67">
        <v>76606</v>
      </c>
      <c r="Q41" s="67">
        <v>0</v>
      </c>
      <c r="R41" s="67">
        <v>0</v>
      </c>
      <c r="S41" s="67">
        <v>0</v>
      </c>
      <c r="T41" s="67">
        <v>0</v>
      </c>
      <c r="U41" s="67">
        <f>SUM(P41:T41)</f>
        <v>76606</v>
      </c>
      <c r="V41" s="67">
        <v>0</v>
      </c>
      <c r="W41" s="67">
        <v>0</v>
      </c>
      <c r="X41" s="67">
        <v>0</v>
      </c>
      <c r="Y41" s="67">
        <v>0</v>
      </c>
      <c r="Z41" s="67">
        <v>0</v>
      </c>
      <c r="AA41" s="67">
        <f>SUM(V41:Z41)</f>
        <v>0</v>
      </c>
      <c r="AB41" s="67">
        <v>0</v>
      </c>
      <c r="AC41" s="67">
        <v>0</v>
      </c>
      <c r="AD41" s="67">
        <v>0</v>
      </c>
      <c r="AE41" s="67">
        <v>0</v>
      </c>
      <c r="AF41" s="67">
        <v>0</v>
      </c>
      <c r="AG41" s="67">
        <f>SUM(AB41:AF41)</f>
        <v>0</v>
      </c>
      <c r="AH41" s="67">
        <f t="shared" si="8"/>
        <v>76606</v>
      </c>
      <c r="AI41" s="67">
        <f t="shared" si="9"/>
        <v>0</v>
      </c>
      <c r="AJ41" s="67">
        <f t="shared" si="10"/>
        <v>0</v>
      </c>
      <c r="AK41" s="67">
        <f t="shared" si="11"/>
        <v>0</v>
      </c>
      <c r="AL41" s="67">
        <f t="shared" si="12"/>
        <v>0</v>
      </c>
      <c r="AM41" s="67">
        <f>SUM(AH41:AL41)</f>
        <v>76606</v>
      </c>
      <c r="AN41" s="67">
        <v>0</v>
      </c>
      <c r="AO41" s="67">
        <v>0</v>
      </c>
      <c r="AP41" s="67">
        <v>0</v>
      </c>
      <c r="AQ41" s="67">
        <v>0</v>
      </c>
      <c r="AR41" s="67">
        <v>0</v>
      </c>
      <c r="AS41" s="67">
        <f>SUM(AN41:AR41)</f>
        <v>0</v>
      </c>
      <c r="AT41" s="67">
        <f t="shared" si="14"/>
        <v>76606</v>
      </c>
      <c r="AU41" s="67">
        <f t="shared" si="15"/>
        <v>0</v>
      </c>
      <c r="AV41" s="67">
        <f t="shared" si="16"/>
        <v>0</v>
      </c>
      <c r="AW41" s="67">
        <f t="shared" si="17"/>
        <v>0</v>
      </c>
      <c r="AX41" s="67">
        <f t="shared" si="18"/>
        <v>0</v>
      </c>
      <c r="AY41" s="67">
        <f>SUM(AT41:AX41)</f>
        <v>76606</v>
      </c>
    </row>
    <row r="42" spans="1:51" s="1" customFormat="1" ht="127.5" customHeight="1">
      <c r="A42" s="3" t="s">
        <v>725</v>
      </c>
      <c r="B42" s="39" t="s">
        <v>627</v>
      </c>
      <c r="C42" s="69" t="s">
        <v>726</v>
      </c>
      <c r="D42" s="69" t="s">
        <v>71</v>
      </c>
      <c r="E42" s="69"/>
      <c r="F42" s="28">
        <v>4</v>
      </c>
      <c r="G42" s="28" t="s">
        <v>233</v>
      </c>
      <c r="H42" s="28" t="s">
        <v>199</v>
      </c>
      <c r="I42" s="3"/>
      <c r="J42" s="67">
        <v>0</v>
      </c>
      <c r="K42" s="67">
        <v>0</v>
      </c>
      <c r="L42" s="67">
        <v>0</v>
      </c>
      <c r="M42" s="67">
        <v>0</v>
      </c>
      <c r="N42" s="67">
        <v>0</v>
      </c>
      <c r="O42" s="67">
        <f>SUM(J42:N42)</f>
        <v>0</v>
      </c>
      <c r="P42" s="67">
        <v>172419</v>
      </c>
      <c r="Q42" s="67">
        <v>0</v>
      </c>
      <c r="R42" s="67">
        <v>0</v>
      </c>
      <c r="S42" s="67">
        <v>0</v>
      </c>
      <c r="T42" s="67">
        <v>0</v>
      </c>
      <c r="U42" s="67">
        <f>SUM(P42:T42)</f>
        <v>172419</v>
      </c>
      <c r="V42" s="67">
        <v>0</v>
      </c>
      <c r="W42" s="67">
        <v>0</v>
      </c>
      <c r="X42" s="67">
        <v>0</v>
      </c>
      <c r="Y42" s="67">
        <v>0</v>
      </c>
      <c r="Z42" s="67">
        <v>0</v>
      </c>
      <c r="AA42" s="67">
        <f>SUM(V42:Z42)</f>
        <v>0</v>
      </c>
      <c r="AB42" s="67">
        <v>0</v>
      </c>
      <c r="AC42" s="67">
        <v>0</v>
      </c>
      <c r="AD42" s="67">
        <v>0</v>
      </c>
      <c r="AE42" s="67">
        <v>0</v>
      </c>
      <c r="AF42" s="67">
        <v>0</v>
      </c>
      <c r="AG42" s="67">
        <f>SUM(AB42:AF42)</f>
        <v>0</v>
      </c>
      <c r="AH42" s="67">
        <f t="shared" si="8"/>
        <v>172419</v>
      </c>
      <c r="AI42" s="67">
        <f t="shared" si="9"/>
        <v>0</v>
      </c>
      <c r="AJ42" s="67">
        <f t="shared" si="10"/>
        <v>0</v>
      </c>
      <c r="AK42" s="67">
        <f t="shared" si="11"/>
        <v>0</v>
      </c>
      <c r="AL42" s="67">
        <f t="shared" si="12"/>
        <v>0</v>
      </c>
      <c r="AM42" s="67">
        <f>SUM(AH42:AL42)</f>
        <v>172419</v>
      </c>
      <c r="AN42" s="67">
        <v>0</v>
      </c>
      <c r="AO42" s="67">
        <v>0</v>
      </c>
      <c r="AP42" s="67">
        <v>0</v>
      </c>
      <c r="AQ42" s="67">
        <v>0</v>
      </c>
      <c r="AR42" s="67">
        <v>0</v>
      </c>
      <c r="AS42" s="67">
        <f>SUM(AN42:AR42)</f>
        <v>0</v>
      </c>
      <c r="AT42" s="67">
        <f t="shared" si="14"/>
        <v>172419</v>
      </c>
      <c r="AU42" s="67">
        <f t="shared" si="15"/>
        <v>0</v>
      </c>
      <c r="AV42" s="67">
        <f t="shared" si="16"/>
        <v>0</v>
      </c>
      <c r="AW42" s="67">
        <f t="shared" si="17"/>
        <v>0</v>
      </c>
      <c r="AX42" s="67">
        <f t="shared" si="18"/>
        <v>0</v>
      </c>
      <c r="AY42" s="67">
        <f>SUM(AT42:AX42)</f>
        <v>172419</v>
      </c>
    </row>
    <row r="43" spans="1:51" s="1" customFormat="1" ht="38.25">
      <c r="A43" s="3" t="s">
        <v>727</v>
      </c>
      <c r="B43" s="39" t="s">
        <v>627</v>
      </c>
      <c r="C43" s="69" t="s">
        <v>501</v>
      </c>
      <c r="D43" s="69" t="s">
        <v>71</v>
      </c>
      <c r="E43" s="69"/>
      <c r="F43" s="28">
        <v>4</v>
      </c>
      <c r="G43" s="28" t="s">
        <v>160</v>
      </c>
      <c r="H43" s="28" t="s">
        <v>199</v>
      </c>
      <c r="I43" s="3"/>
      <c r="J43" s="67">
        <v>0</v>
      </c>
      <c r="K43" s="67">
        <v>0</v>
      </c>
      <c r="L43" s="67">
        <v>0</v>
      </c>
      <c r="M43" s="67">
        <v>0</v>
      </c>
      <c r="N43" s="67">
        <v>0</v>
      </c>
      <c r="O43" s="67">
        <f>SUM(J43:N43)</f>
        <v>0</v>
      </c>
      <c r="P43" s="67">
        <v>2500</v>
      </c>
      <c r="Q43" s="67">
        <v>0</v>
      </c>
      <c r="R43" s="67">
        <v>0</v>
      </c>
      <c r="S43" s="67">
        <v>0</v>
      </c>
      <c r="T43" s="67">
        <v>0</v>
      </c>
      <c r="U43" s="67">
        <f>SUM(P43:T43)</f>
        <v>2500</v>
      </c>
      <c r="V43" s="67">
        <v>0</v>
      </c>
      <c r="W43" s="67">
        <v>0</v>
      </c>
      <c r="X43" s="67">
        <v>0</v>
      </c>
      <c r="Y43" s="67">
        <v>0</v>
      </c>
      <c r="Z43" s="67">
        <v>0</v>
      </c>
      <c r="AA43" s="67">
        <f>SUM(V43:Z43)</f>
        <v>0</v>
      </c>
      <c r="AB43" s="67">
        <v>0</v>
      </c>
      <c r="AC43" s="67">
        <v>0</v>
      </c>
      <c r="AD43" s="67">
        <v>0</v>
      </c>
      <c r="AE43" s="67">
        <v>0</v>
      </c>
      <c r="AF43" s="67">
        <v>0</v>
      </c>
      <c r="AG43" s="67">
        <f>SUM(AB43:AF43)</f>
        <v>0</v>
      </c>
      <c r="AH43" s="67">
        <f t="shared" si="8"/>
        <v>2500</v>
      </c>
      <c r="AI43" s="67">
        <f t="shared" si="9"/>
        <v>0</v>
      </c>
      <c r="AJ43" s="67">
        <f t="shared" si="10"/>
        <v>0</v>
      </c>
      <c r="AK43" s="67">
        <f t="shared" si="11"/>
        <v>0</v>
      </c>
      <c r="AL43" s="67">
        <f t="shared" si="12"/>
        <v>0</v>
      </c>
      <c r="AM43" s="67">
        <f>SUM(AH43:AL43)</f>
        <v>2500</v>
      </c>
      <c r="AN43" s="67">
        <v>0</v>
      </c>
      <c r="AO43" s="67">
        <v>0</v>
      </c>
      <c r="AP43" s="67">
        <v>0</v>
      </c>
      <c r="AQ43" s="67">
        <v>0</v>
      </c>
      <c r="AR43" s="67">
        <v>0</v>
      </c>
      <c r="AS43" s="67">
        <f>SUM(AN43:AR43)</f>
        <v>0</v>
      </c>
      <c r="AT43" s="67">
        <f t="shared" si="14"/>
        <v>2500</v>
      </c>
      <c r="AU43" s="67">
        <f t="shared" si="15"/>
        <v>0</v>
      </c>
      <c r="AV43" s="67">
        <f t="shared" si="16"/>
        <v>0</v>
      </c>
      <c r="AW43" s="67">
        <f t="shared" si="17"/>
        <v>0</v>
      </c>
      <c r="AX43" s="67">
        <f t="shared" si="18"/>
        <v>0</v>
      </c>
      <c r="AY43" s="67">
        <f>SUM(AT43:AX43)</f>
        <v>2500</v>
      </c>
    </row>
    <row r="44" spans="1:51" s="1" customFormat="1" ht="38.25">
      <c r="A44" s="3" t="s">
        <v>728</v>
      </c>
      <c r="B44" s="39" t="s">
        <v>718</v>
      </c>
      <c r="C44" s="69" t="s">
        <v>501</v>
      </c>
      <c r="D44" s="69" t="s">
        <v>71</v>
      </c>
      <c r="E44" s="69"/>
      <c r="F44" s="28">
        <v>4</v>
      </c>
      <c r="G44" s="28" t="s">
        <v>160</v>
      </c>
      <c r="H44" s="28" t="s">
        <v>199</v>
      </c>
      <c r="I44" s="3"/>
      <c r="J44" s="67">
        <v>0</v>
      </c>
      <c r="K44" s="67">
        <v>0</v>
      </c>
      <c r="L44" s="67">
        <v>0</v>
      </c>
      <c r="M44" s="67">
        <v>0</v>
      </c>
      <c r="N44" s="67">
        <v>0</v>
      </c>
      <c r="O44" s="67">
        <f>SUM(J44:N44)</f>
        <v>0</v>
      </c>
      <c r="P44" s="67">
        <v>7304</v>
      </c>
      <c r="Q44" s="67">
        <v>0</v>
      </c>
      <c r="R44" s="67">
        <v>0</v>
      </c>
      <c r="S44" s="67">
        <v>0</v>
      </c>
      <c r="T44" s="67">
        <v>0</v>
      </c>
      <c r="U44" s="67">
        <f>SUM(P44:T44)</f>
        <v>7304</v>
      </c>
      <c r="V44" s="67">
        <v>0</v>
      </c>
      <c r="W44" s="67">
        <v>0</v>
      </c>
      <c r="X44" s="67">
        <v>0</v>
      </c>
      <c r="Y44" s="67">
        <v>0</v>
      </c>
      <c r="Z44" s="67">
        <v>0</v>
      </c>
      <c r="AA44" s="67">
        <f>SUM(V44:Z44)</f>
        <v>0</v>
      </c>
      <c r="AB44" s="67">
        <v>0</v>
      </c>
      <c r="AC44" s="67">
        <v>0</v>
      </c>
      <c r="AD44" s="67">
        <v>0</v>
      </c>
      <c r="AE44" s="67">
        <v>0</v>
      </c>
      <c r="AF44" s="67">
        <v>0</v>
      </c>
      <c r="AG44" s="67">
        <f>SUM(AB44:AF44)</f>
        <v>0</v>
      </c>
      <c r="AH44" s="67">
        <f t="shared" si="8"/>
        <v>7304</v>
      </c>
      <c r="AI44" s="67">
        <f t="shared" si="9"/>
        <v>0</v>
      </c>
      <c r="AJ44" s="67">
        <f t="shared" si="10"/>
        <v>0</v>
      </c>
      <c r="AK44" s="67">
        <f t="shared" si="11"/>
        <v>0</v>
      </c>
      <c r="AL44" s="67">
        <f t="shared" si="12"/>
        <v>0</v>
      </c>
      <c r="AM44" s="67">
        <f>SUM(AH44:AL44)</f>
        <v>7304</v>
      </c>
      <c r="AN44" s="67">
        <v>0</v>
      </c>
      <c r="AO44" s="67">
        <v>0</v>
      </c>
      <c r="AP44" s="67">
        <v>0</v>
      </c>
      <c r="AQ44" s="67">
        <v>0</v>
      </c>
      <c r="AR44" s="67">
        <v>0</v>
      </c>
      <c r="AS44" s="67">
        <f>SUM(AN44:AR44)</f>
        <v>0</v>
      </c>
      <c r="AT44" s="67">
        <f t="shared" si="14"/>
        <v>7304</v>
      </c>
      <c r="AU44" s="67">
        <f t="shared" si="15"/>
        <v>0</v>
      </c>
      <c r="AV44" s="67">
        <f t="shared" si="16"/>
        <v>0</v>
      </c>
      <c r="AW44" s="67">
        <f t="shared" si="17"/>
        <v>0</v>
      </c>
      <c r="AX44" s="67">
        <f t="shared" si="18"/>
        <v>0</v>
      </c>
      <c r="AY44" s="67">
        <f>SUM(AT44:AX44)</f>
        <v>7304</v>
      </c>
    </row>
    <row r="45" spans="1:51">
      <c r="A45" s="3" t="s">
        <v>190</v>
      </c>
      <c r="B45" s="3"/>
      <c r="C45" s="69"/>
      <c r="D45" s="69"/>
      <c r="E45" s="69"/>
      <c r="F45" s="144"/>
      <c r="G45" s="28"/>
      <c r="H45" s="28"/>
      <c r="I45" s="3"/>
      <c r="J45" s="67">
        <f>SUM(J46:J97)</f>
        <v>3551823.0959999999</v>
      </c>
      <c r="K45" s="67">
        <f t="shared" ref="K45:P45" si="64">SUM(K46:K97)</f>
        <v>0</v>
      </c>
      <c r="L45" s="67">
        <f t="shared" si="64"/>
        <v>0</v>
      </c>
      <c r="M45" s="67">
        <f t="shared" si="64"/>
        <v>0</v>
      </c>
      <c r="N45" s="67">
        <f t="shared" si="64"/>
        <v>0</v>
      </c>
      <c r="O45" s="67">
        <f t="shared" si="64"/>
        <v>3551823.0959999999</v>
      </c>
      <c r="P45" s="67">
        <f t="shared" si="64"/>
        <v>4588103.0523799993</v>
      </c>
      <c r="Q45" s="67">
        <f t="shared" ref="Q45" si="65">SUM(Q46:Q97)</f>
        <v>0</v>
      </c>
      <c r="R45" s="67">
        <f t="shared" ref="R45" si="66">SUM(R46:R97)</f>
        <v>0</v>
      </c>
      <c r="S45" s="67">
        <f t="shared" ref="S45" si="67">SUM(S46:S97)</f>
        <v>0</v>
      </c>
      <c r="T45" s="67">
        <f t="shared" ref="T45" si="68">SUM(T46:T97)</f>
        <v>3000</v>
      </c>
      <c r="U45" s="67">
        <f t="shared" ref="U45:V45" si="69">SUM(U46:U97)</f>
        <v>4591103.0523799993</v>
      </c>
      <c r="V45" s="67">
        <f t="shared" si="69"/>
        <v>2719131</v>
      </c>
      <c r="W45" s="67">
        <f t="shared" ref="W45" si="70">SUM(W46:W97)</f>
        <v>0</v>
      </c>
      <c r="X45" s="67">
        <f t="shared" ref="X45" si="71">SUM(X46:X97)</f>
        <v>0</v>
      </c>
      <c r="Y45" s="67">
        <f t="shared" ref="Y45" si="72">SUM(Y46:Y97)</f>
        <v>0</v>
      </c>
      <c r="Z45" s="67">
        <f t="shared" ref="Z45" si="73">SUM(Z46:Z97)</f>
        <v>343500</v>
      </c>
      <c r="AA45" s="67">
        <f t="shared" ref="AA45:AB45" si="74">SUM(AA46:AA97)</f>
        <v>3062631</v>
      </c>
      <c r="AB45" s="67">
        <f t="shared" si="74"/>
        <v>2881156</v>
      </c>
      <c r="AC45" s="67">
        <f t="shared" ref="AC45" si="75">SUM(AC46:AC97)</f>
        <v>0</v>
      </c>
      <c r="AD45" s="67">
        <f t="shared" ref="AD45" si="76">SUM(AD46:AD97)</f>
        <v>0</v>
      </c>
      <c r="AE45" s="67">
        <f t="shared" ref="AE45" si="77">SUM(AE46:AE97)</f>
        <v>0</v>
      </c>
      <c r="AF45" s="67">
        <f t="shared" ref="AF45" si="78">SUM(AF46:AF97)</f>
        <v>178500</v>
      </c>
      <c r="AG45" s="67">
        <f t="shared" ref="AG45:AH45" si="79">SUM(AG46:AG97)</f>
        <v>3059656</v>
      </c>
      <c r="AH45" s="67">
        <f t="shared" si="79"/>
        <v>13740213.14838</v>
      </c>
      <c r="AI45" s="67">
        <f t="shared" ref="AI45" si="80">SUM(AI46:AI97)</f>
        <v>0</v>
      </c>
      <c r="AJ45" s="67">
        <f t="shared" ref="AJ45" si="81">SUM(AJ46:AJ97)</f>
        <v>0</v>
      </c>
      <c r="AK45" s="67">
        <f t="shared" ref="AK45" si="82">SUM(AK46:AK97)</f>
        <v>0</v>
      </c>
      <c r="AL45" s="67">
        <f t="shared" ref="AL45" si="83">SUM(AL46:AL97)</f>
        <v>525000</v>
      </c>
      <c r="AM45" s="67">
        <f t="shared" ref="AM45:AN45" si="84">SUM(AM46:AM97)</f>
        <v>14265213.14838</v>
      </c>
      <c r="AN45" s="67">
        <f t="shared" si="84"/>
        <v>37250</v>
      </c>
      <c r="AO45" s="67">
        <f t="shared" ref="AO45" si="85">SUM(AO46:AO97)</f>
        <v>0</v>
      </c>
      <c r="AP45" s="67">
        <f t="shared" ref="AP45" si="86">SUM(AP46:AP97)</f>
        <v>0</v>
      </c>
      <c r="AQ45" s="67">
        <f t="shared" ref="AQ45" si="87">SUM(AQ46:AQ97)</f>
        <v>0</v>
      </c>
      <c r="AR45" s="67">
        <f t="shared" ref="AR45" si="88">SUM(AR46:AR97)</f>
        <v>3000</v>
      </c>
      <c r="AS45" s="67">
        <f t="shared" ref="AS45:AT45" si="89">SUM(AS46:AS97)</f>
        <v>40250</v>
      </c>
      <c r="AT45" s="67">
        <f t="shared" si="89"/>
        <v>13777463.14838</v>
      </c>
      <c r="AU45" s="67">
        <f t="shared" ref="AU45" si="90">SUM(AU46:AU97)</f>
        <v>0</v>
      </c>
      <c r="AV45" s="67">
        <f t="shared" ref="AV45" si="91">SUM(AV46:AV97)</f>
        <v>0</v>
      </c>
      <c r="AW45" s="67">
        <f t="shared" ref="AW45" si="92">SUM(AW46:AW97)</f>
        <v>0</v>
      </c>
      <c r="AX45" s="67">
        <f t="shared" ref="AX45" si="93">SUM(AX46:AX97)</f>
        <v>528000</v>
      </c>
      <c r="AY45" s="67">
        <f t="shared" ref="AY45" si="94">SUM(AY46:AY97)</f>
        <v>14305463.14838</v>
      </c>
    </row>
    <row r="46" spans="1:51" ht="51">
      <c r="A46" s="3" t="s">
        <v>329</v>
      </c>
      <c r="B46" s="3" t="s">
        <v>151</v>
      </c>
      <c r="C46" s="69" t="s">
        <v>331</v>
      </c>
      <c r="D46" s="69" t="s">
        <v>82</v>
      </c>
      <c r="E46" s="69" t="s">
        <v>945</v>
      </c>
      <c r="F46" s="144">
        <v>4</v>
      </c>
      <c r="G46" s="28" t="s">
        <v>146</v>
      </c>
      <c r="H46" s="28"/>
      <c r="I46" s="3"/>
      <c r="J46" s="67">
        <v>0</v>
      </c>
      <c r="K46" s="67">
        <v>0</v>
      </c>
      <c r="L46" s="67">
        <v>0</v>
      </c>
      <c r="M46" s="67">
        <v>0</v>
      </c>
      <c r="N46" s="67">
        <v>0</v>
      </c>
      <c r="O46" s="67">
        <f>SUM(J46:N46)</f>
        <v>0</v>
      </c>
      <c r="P46" s="67">
        <v>26500</v>
      </c>
      <c r="Q46" s="67">
        <v>0</v>
      </c>
      <c r="R46" s="67">
        <v>0</v>
      </c>
      <c r="S46" s="67">
        <v>0</v>
      </c>
      <c r="T46" s="67">
        <v>3000</v>
      </c>
      <c r="U46" s="67">
        <f>SUM(P46:T46)</f>
        <v>29500</v>
      </c>
      <c r="V46" s="67">
        <v>52500</v>
      </c>
      <c r="W46" s="67">
        <v>0</v>
      </c>
      <c r="X46" s="67">
        <v>0</v>
      </c>
      <c r="Y46" s="67">
        <v>0</v>
      </c>
      <c r="Z46" s="67">
        <v>343500</v>
      </c>
      <c r="AA46" s="67">
        <f>SUM(V46:Z46)</f>
        <v>396000</v>
      </c>
      <c r="AB46" s="67">
        <v>66750</v>
      </c>
      <c r="AC46" s="67">
        <v>0</v>
      </c>
      <c r="AD46" s="67">
        <v>0</v>
      </c>
      <c r="AE46" s="67">
        <v>0</v>
      </c>
      <c r="AF46" s="67">
        <v>178500</v>
      </c>
      <c r="AG46" s="67">
        <f>SUM(AB46:AF46)</f>
        <v>245250</v>
      </c>
      <c r="AH46" s="67">
        <f t="shared" si="8"/>
        <v>145750</v>
      </c>
      <c r="AI46" s="67">
        <f t="shared" ref="AI46" si="95">SUM(K46,Q46,W46,AC46)</f>
        <v>0</v>
      </c>
      <c r="AJ46" s="67">
        <f t="shared" ref="AJ46" si="96">SUM(L46,R46,X46,AD46)</f>
        <v>0</v>
      </c>
      <c r="AK46" s="67">
        <f t="shared" ref="AK46" si="97">SUM(M46,S46,Y46,AE46)</f>
        <v>0</v>
      </c>
      <c r="AL46" s="67">
        <f t="shared" ref="AL46" si="98">SUM(N46,T46,Z46,AF46)</f>
        <v>525000</v>
      </c>
      <c r="AM46" s="67">
        <f>SUM(AH46:AL46)</f>
        <v>670750</v>
      </c>
      <c r="AN46" s="67">
        <v>37250</v>
      </c>
      <c r="AO46" s="67">
        <v>0</v>
      </c>
      <c r="AP46" s="67">
        <v>0</v>
      </c>
      <c r="AQ46" s="67">
        <v>0</v>
      </c>
      <c r="AR46" s="67">
        <v>3000</v>
      </c>
      <c r="AS46" s="67">
        <f>SUM(AN46:AR46)</f>
        <v>40250</v>
      </c>
      <c r="AT46" s="67">
        <f t="shared" si="14"/>
        <v>183000</v>
      </c>
      <c r="AU46" s="67">
        <f t="shared" ref="AU46" si="99">AI46+AO46</f>
        <v>0</v>
      </c>
      <c r="AV46" s="67">
        <f t="shared" ref="AV46" si="100">AJ46+AP46</f>
        <v>0</v>
      </c>
      <c r="AW46" s="67">
        <f t="shared" ref="AW46" si="101">AK46+AQ46</f>
        <v>0</v>
      </c>
      <c r="AX46" s="67">
        <f t="shared" ref="AX46" si="102">AL46+AR46</f>
        <v>528000</v>
      </c>
      <c r="AY46" s="67">
        <f>SUM(AT46:AX46)</f>
        <v>711000</v>
      </c>
    </row>
    <row r="47" spans="1:51" ht="102">
      <c r="A47" s="3" t="s">
        <v>321</v>
      </c>
      <c r="B47" s="3" t="s">
        <v>110</v>
      </c>
      <c r="C47" s="69" t="s">
        <v>323</v>
      </c>
      <c r="D47" s="69" t="s">
        <v>71</v>
      </c>
      <c r="E47" s="69"/>
      <c r="F47" s="144">
        <v>4</v>
      </c>
      <c r="G47" s="28"/>
      <c r="H47" s="28" t="s">
        <v>108</v>
      </c>
      <c r="I47" s="3"/>
      <c r="J47" s="67">
        <v>80132.096000000005</v>
      </c>
      <c r="K47" s="67">
        <v>0</v>
      </c>
      <c r="L47" s="67">
        <v>0</v>
      </c>
      <c r="M47" s="67">
        <v>0</v>
      </c>
      <c r="N47" s="67">
        <v>0</v>
      </c>
      <c r="O47" s="67">
        <f>SUM(J47:N47)</f>
        <v>80132.096000000005</v>
      </c>
      <c r="P47" s="67">
        <v>1148230.0523799998</v>
      </c>
      <c r="Q47" s="67">
        <v>0</v>
      </c>
      <c r="R47" s="67">
        <v>0</v>
      </c>
      <c r="S47" s="67">
        <v>0</v>
      </c>
      <c r="T47" s="67">
        <v>0</v>
      </c>
      <c r="U47" s="67">
        <f>SUM(P47:T47)</f>
        <v>1148230.0523799998</v>
      </c>
      <c r="V47" s="67">
        <v>0</v>
      </c>
      <c r="W47" s="67">
        <v>0</v>
      </c>
      <c r="X47" s="67">
        <v>0</v>
      </c>
      <c r="Y47" s="67">
        <v>0</v>
      </c>
      <c r="Z47" s="67">
        <v>0</v>
      </c>
      <c r="AA47" s="67">
        <f>SUM(V47:Z47)</f>
        <v>0</v>
      </c>
      <c r="AB47" s="67">
        <v>0</v>
      </c>
      <c r="AC47" s="67">
        <v>0</v>
      </c>
      <c r="AD47" s="67">
        <v>0</v>
      </c>
      <c r="AE47" s="67">
        <v>0</v>
      </c>
      <c r="AF47" s="67">
        <v>0</v>
      </c>
      <c r="AG47" s="67">
        <f>SUM(AB47:AF47)</f>
        <v>0</v>
      </c>
      <c r="AH47" s="67">
        <f t="shared" ref="AH47:AH97" si="103">SUM(J47,P47,V47,AB47)</f>
        <v>1228362.1483799997</v>
      </c>
      <c r="AI47" s="67">
        <f t="shared" ref="AI47:AI97" si="104">SUM(K47,Q47,W47,AC47)</f>
        <v>0</v>
      </c>
      <c r="AJ47" s="67">
        <f t="shared" ref="AJ47:AJ97" si="105">SUM(L47,R47,X47,AD47)</f>
        <v>0</v>
      </c>
      <c r="AK47" s="67">
        <f t="shared" ref="AK47:AK97" si="106">SUM(M47,S47,Y47,AE47)</f>
        <v>0</v>
      </c>
      <c r="AL47" s="67">
        <f t="shared" ref="AL47:AL97" si="107">SUM(N47,T47,Z47,AF47)</f>
        <v>0</v>
      </c>
      <c r="AM47" s="67">
        <f>SUM(AH47:AL47)</f>
        <v>1228362.1483799997</v>
      </c>
      <c r="AN47" s="67"/>
      <c r="AO47" s="67"/>
      <c r="AP47" s="67"/>
      <c r="AQ47" s="67"/>
      <c r="AR47" s="67"/>
      <c r="AS47" s="67">
        <f>SUM(AN47:AR47)</f>
        <v>0</v>
      </c>
      <c r="AT47" s="67">
        <f t="shared" ref="AT47:AT97" si="108">AH47+AN47</f>
        <v>1228362.1483799997</v>
      </c>
      <c r="AU47" s="67">
        <f t="shared" ref="AU47:AU97" si="109">AI47+AO47</f>
        <v>0</v>
      </c>
      <c r="AV47" s="67">
        <f t="shared" ref="AV47:AV97" si="110">AJ47+AP47</f>
        <v>0</v>
      </c>
      <c r="AW47" s="67">
        <f t="shared" ref="AW47:AW97" si="111">AK47+AQ47</f>
        <v>0</v>
      </c>
      <c r="AX47" s="67">
        <f t="shared" ref="AX47:AX97" si="112">AL47+AR47</f>
        <v>0</v>
      </c>
      <c r="AY47" s="67">
        <f>SUM(AT47:AX47)</f>
        <v>1228362.1483799997</v>
      </c>
    </row>
    <row r="48" spans="1:51" ht="177.75" customHeight="1">
      <c r="A48" s="3" t="s">
        <v>330</v>
      </c>
      <c r="B48" s="3" t="s">
        <v>142</v>
      </c>
      <c r="C48" s="69" t="s">
        <v>328</v>
      </c>
      <c r="D48" s="69" t="s">
        <v>82</v>
      </c>
      <c r="E48" s="69" t="s">
        <v>946</v>
      </c>
      <c r="F48" s="144">
        <v>4</v>
      </c>
      <c r="G48" s="28"/>
      <c r="H48" s="28" t="s">
        <v>108</v>
      </c>
      <c r="I48" s="3"/>
      <c r="J48" s="67">
        <v>0</v>
      </c>
      <c r="K48" s="67">
        <v>0</v>
      </c>
      <c r="L48" s="67">
        <v>0</v>
      </c>
      <c r="M48" s="67">
        <v>0</v>
      </c>
      <c r="N48" s="67">
        <v>0</v>
      </c>
      <c r="O48" s="67">
        <f t="shared" ref="O48:O97" si="113">SUM(J48:N48)</f>
        <v>0</v>
      </c>
      <c r="P48" s="67">
        <v>305000</v>
      </c>
      <c r="Q48" s="67">
        <v>0</v>
      </c>
      <c r="R48" s="67">
        <v>0</v>
      </c>
      <c r="S48" s="67">
        <v>0</v>
      </c>
      <c r="T48" s="67">
        <v>0</v>
      </c>
      <c r="U48" s="67">
        <f t="shared" ref="U48:U97" si="114">SUM(P48:T48)</f>
        <v>305000</v>
      </c>
      <c r="V48" s="67">
        <v>600000</v>
      </c>
      <c r="W48" s="67">
        <v>0</v>
      </c>
      <c r="X48" s="67">
        <v>0</v>
      </c>
      <c r="Y48" s="67">
        <v>0</v>
      </c>
      <c r="Z48" s="67">
        <v>0</v>
      </c>
      <c r="AA48" s="67">
        <f t="shared" ref="AA48:AA97" si="115">SUM(V48:Z48)</f>
        <v>600000</v>
      </c>
      <c r="AB48" s="67">
        <v>650000</v>
      </c>
      <c r="AC48" s="67">
        <v>0</v>
      </c>
      <c r="AD48" s="67">
        <v>0</v>
      </c>
      <c r="AE48" s="67">
        <v>0</v>
      </c>
      <c r="AF48" s="67">
        <v>0</v>
      </c>
      <c r="AG48" s="67">
        <f t="shared" ref="AG48:AG97" si="116">SUM(AB48:AF48)</f>
        <v>650000</v>
      </c>
      <c r="AH48" s="67">
        <f t="shared" si="103"/>
        <v>1555000</v>
      </c>
      <c r="AI48" s="67">
        <f t="shared" si="104"/>
        <v>0</v>
      </c>
      <c r="AJ48" s="67">
        <f t="shared" si="105"/>
        <v>0</v>
      </c>
      <c r="AK48" s="67">
        <f t="shared" si="106"/>
        <v>0</v>
      </c>
      <c r="AL48" s="67">
        <f t="shared" si="107"/>
        <v>0</v>
      </c>
      <c r="AM48" s="67">
        <f t="shared" ref="AM48:AM97" si="117">SUM(AH48:AL48)</f>
        <v>1555000</v>
      </c>
      <c r="AN48" s="67"/>
      <c r="AO48" s="67"/>
      <c r="AP48" s="67"/>
      <c r="AQ48" s="67"/>
      <c r="AR48" s="67"/>
      <c r="AS48" s="67">
        <f t="shared" ref="AS48:AS97" si="118">SUM(AN48:AR48)</f>
        <v>0</v>
      </c>
      <c r="AT48" s="67">
        <f t="shared" si="108"/>
        <v>1555000</v>
      </c>
      <c r="AU48" s="67">
        <f t="shared" si="109"/>
        <v>0</v>
      </c>
      <c r="AV48" s="67">
        <f t="shared" si="110"/>
        <v>0</v>
      </c>
      <c r="AW48" s="67">
        <f t="shared" si="111"/>
        <v>0</v>
      </c>
      <c r="AX48" s="67">
        <f t="shared" si="112"/>
        <v>0</v>
      </c>
      <c r="AY48" s="67">
        <f t="shared" ref="AY48:AY97" si="119">SUM(AT48:AX48)</f>
        <v>1555000</v>
      </c>
    </row>
    <row r="49" spans="1:51" ht="243" customHeight="1">
      <c r="A49" s="3" t="s">
        <v>729</v>
      </c>
      <c r="B49" s="3" t="s">
        <v>229</v>
      </c>
      <c r="C49" s="69" t="s">
        <v>730</v>
      </c>
      <c r="D49" s="69"/>
      <c r="E49" s="69" t="s">
        <v>372</v>
      </c>
      <c r="F49" s="144">
        <v>4</v>
      </c>
      <c r="G49" s="28" t="s">
        <v>160</v>
      </c>
      <c r="H49" s="28" t="s">
        <v>105</v>
      </c>
      <c r="I49" s="3"/>
      <c r="J49" s="67">
        <v>47601</v>
      </c>
      <c r="K49" s="67">
        <v>0</v>
      </c>
      <c r="L49" s="67">
        <v>0</v>
      </c>
      <c r="M49" s="67">
        <v>0</v>
      </c>
      <c r="N49" s="67">
        <v>0</v>
      </c>
      <c r="O49" s="67">
        <f t="shared" si="113"/>
        <v>47601</v>
      </c>
      <c r="P49" s="67">
        <v>21507</v>
      </c>
      <c r="Q49" s="67">
        <v>0</v>
      </c>
      <c r="R49" s="67">
        <v>0</v>
      </c>
      <c r="S49" s="67">
        <v>0</v>
      </c>
      <c r="T49" s="67">
        <v>0</v>
      </c>
      <c r="U49" s="67">
        <f t="shared" si="114"/>
        <v>21507</v>
      </c>
      <c r="V49" s="67">
        <v>0</v>
      </c>
      <c r="W49" s="67">
        <v>0</v>
      </c>
      <c r="X49" s="67">
        <v>0</v>
      </c>
      <c r="Y49" s="67">
        <v>0</v>
      </c>
      <c r="Z49" s="67">
        <v>0</v>
      </c>
      <c r="AA49" s="67">
        <f t="shared" si="115"/>
        <v>0</v>
      </c>
      <c r="AB49" s="67">
        <v>0</v>
      </c>
      <c r="AC49" s="67">
        <v>0</v>
      </c>
      <c r="AD49" s="67">
        <v>0</v>
      </c>
      <c r="AE49" s="67">
        <v>0</v>
      </c>
      <c r="AF49" s="67">
        <v>0</v>
      </c>
      <c r="AG49" s="67">
        <f t="shared" si="116"/>
        <v>0</v>
      </c>
      <c r="AH49" s="67">
        <f t="shared" si="103"/>
        <v>69108</v>
      </c>
      <c r="AI49" s="67">
        <f t="shared" si="104"/>
        <v>0</v>
      </c>
      <c r="AJ49" s="67">
        <f t="shared" si="105"/>
        <v>0</v>
      </c>
      <c r="AK49" s="67">
        <f t="shared" si="106"/>
        <v>0</v>
      </c>
      <c r="AL49" s="67">
        <f t="shared" si="107"/>
        <v>0</v>
      </c>
      <c r="AM49" s="67">
        <f t="shared" si="117"/>
        <v>69108</v>
      </c>
      <c r="AN49" s="67"/>
      <c r="AO49" s="67"/>
      <c r="AP49" s="67"/>
      <c r="AQ49" s="67"/>
      <c r="AR49" s="67"/>
      <c r="AS49" s="67">
        <f t="shared" si="118"/>
        <v>0</v>
      </c>
      <c r="AT49" s="67">
        <f t="shared" si="108"/>
        <v>69108</v>
      </c>
      <c r="AU49" s="67">
        <f t="shared" si="109"/>
        <v>0</v>
      </c>
      <c r="AV49" s="67">
        <f t="shared" si="110"/>
        <v>0</v>
      </c>
      <c r="AW49" s="67">
        <f t="shared" si="111"/>
        <v>0</v>
      </c>
      <c r="AX49" s="67">
        <f t="shared" si="112"/>
        <v>0</v>
      </c>
      <c r="AY49" s="67">
        <f t="shared" si="119"/>
        <v>69108</v>
      </c>
    </row>
    <row r="50" spans="1:51" ht="51">
      <c r="A50" s="3" t="s">
        <v>731</v>
      </c>
      <c r="B50" s="3" t="s">
        <v>732</v>
      </c>
      <c r="C50" s="69" t="s">
        <v>501</v>
      </c>
      <c r="D50" s="69" t="s">
        <v>111</v>
      </c>
      <c r="E50" s="69" t="s">
        <v>733</v>
      </c>
      <c r="F50" s="144">
        <v>4</v>
      </c>
      <c r="G50" s="28" t="s">
        <v>320</v>
      </c>
      <c r="H50" s="28" t="s">
        <v>105</v>
      </c>
      <c r="I50" s="3"/>
      <c r="J50" s="67">
        <v>17565</v>
      </c>
      <c r="K50" s="67">
        <v>0</v>
      </c>
      <c r="L50" s="67">
        <v>0</v>
      </c>
      <c r="M50" s="67">
        <v>0</v>
      </c>
      <c r="N50" s="67">
        <v>0</v>
      </c>
      <c r="O50" s="67">
        <f t="shared" si="113"/>
        <v>17565</v>
      </c>
      <c r="P50" s="67">
        <v>0</v>
      </c>
      <c r="Q50" s="67">
        <v>0</v>
      </c>
      <c r="R50" s="67">
        <v>0</v>
      </c>
      <c r="S50" s="67">
        <v>0</v>
      </c>
      <c r="T50" s="67">
        <v>0</v>
      </c>
      <c r="U50" s="67">
        <f t="shared" si="114"/>
        <v>0</v>
      </c>
      <c r="V50" s="67">
        <v>0</v>
      </c>
      <c r="W50" s="67">
        <v>0</v>
      </c>
      <c r="X50" s="67">
        <v>0</v>
      </c>
      <c r="Y50" s="67">
        <v>0</v>
      </c>
      <c r="Z50" s="67">
        <v>0</v>
      </c>
      <c r="AA50" s="67">
        <f t="shared" si="115"/>
        <v>0</v>
      </c>
      <c r="AB50" s="67">
        <v>0</v>
      </c>
      <c r="AC50" s="67">
        <v>0</v>
      </c>
      <c r="AD50" s="67">
        <v>0</v>
      </c>
      <c r="AE50" s="67">
        <v>0</v>
      </c>
      <c r="AF50" s="67">
        <v>0</v>
      </c>
      <c r="AG50" s="67">
        <f t="shared" si="116"/>
        <v>0</v>
      </c>
      <c r="AH50" s="67">
        <f t="shared" si="103"/>
        <v>17565</v>
      </c>
      <c r="AI50" s="67">
        <f t="shared" si="104"/>
        <v>0</v>
      </c>
      <c r="AJ50" s="67">
        <f t="shared" si="105"/>
        <v>0</v>
      </c>
      <c r="AK50" s="67">
        <f t="shared" si="106"/>
        <v>0</v>
      </c>
      <c r="AL50" s="67">
        <f t="shared" si="107"/>
        <v>0</v>
      </c>
      <c r="AM50" s="67">
        <f t="shared" si="117"/>
        <v>17565</v>
      </c>
      <c r="AN50" s="67"/>
      <c r="AO50" s="67"/>
      <c r="AP50" s="67"/>
      <c r="AQ50" s="67"/>
      <c r="AR50" s="67"/>
      <c r="AS50" s="67">
        <f t="shared" si="118"/>
        <v>0</v>
      </c>
      <c r="AT50" s="67">
        <f t="shared" si="108"/>
        <v>17565</v>
      </c>
      <c r="AU50" s="67">
        <f t="shared" si="109"/>
        <v>0</v>
      </c>
      <c r="AV50" s="67">
        <f t="shared" si="110"/>
        <v>0</v>
      </c>
      <c r="AW50" s="67">
        <f t="shared" si="111"/>
        <v>0</v>
      </c>
      <c r="AX50" s="67">
        <f t="shared" si="112"/>
        <v>0</v>
      </c>
      <c r="AY50" s="67">
        <f t="shared" si="119"/>
        <v>17565</v>
      </c>
    </row>
    <row r="51" spans="1:51" ht="179.25" customHeight="1">
      <c r="A51" s="3" t="s">
        <v>734</v>
      </c>
      <c r="B51" s="3" t="s">
        <v>735</v>
      </c>
      <c r="C51" s="69" t="s">
        <v>736</v>
      </c>
      <c r="D51" s="69" t="s">
        <v>111</v>
      </c>
      <c r="E51" s="69" t="s">
        <v>277</v>
      </c>
      <c r="F51" s="144">
        <v>4</v>
      </c>
      <c r="G51" s="28" t="s">
        <v>320</v>
      </c>
      <c r="H51" s="28" t="s">
        <v>105</v>
      </c>
      <c r="I51" s="3"/>
      <c r="J51" s="67">
        <v>15476</v>
      </c>
      <c r="K51" s="67">
        <v>0</v>
      </c>
      <c r="L51" s="67">
        <v>0</v>
      </c>
      <c r="M51" s="67">
        <v>0</v>
      </c>
      <c r="N51" s="67">
        <v>0</v>
      </c>
      <c r="O51" s="67">
        <f t="shared" si="113"/>
        <v>15476</v>
      </c>
      <c r="P51" s="67">
        <v>0</v>
      </c>
      <c r="Q51" s="67">
        <v>0</v>
      </c>
      <c r="R51" s="67">
        <v>0</v>
      </c>
      <c r="S51" s="67">
        <v>0</v>
      </c>
      <c r="T51" s="67">
        <v>0</v>
      </c>
      <c r="U51" s="67">
        <f t="shared" si="114"/>
        <v>0</v>
      </c>
      <c r="V51" s="67">
        <v>0</v>
      </c>
      <c r="W51" s="67">
        <v>0</v>
      </c>
      <c r="X51" s="67">
        <v>0</v>
      </c>
      <c r="Y51" s="67">
        <v>0</v>
      </c>
      <c r="Z51" s="67">
        <v>0</v>
      </c>
      <c r="AA51" s="67">
        <f t="shared" si="115"/>
        <v>0</v>
      </c>
      <c r="AB51" s="67">
        <v>0</v>
      </c>
      <c r="AC51" s="67">
        <v>0</v>
      </c>
      <c r="AD51" s="67">
        <v>0</v>
      </c>
      <c r="AE51" s="67">
        <v>0</v>
      </c>
      <c r="AF51" s="67">
        <v>0</v>
      </c>
      <c r="AG51" s="67">
        <f t="shared" si="116"/>
        <v>0</v>
      </c>
      <c r="AH51" s="67">
        <f t="shared" si="103"/>
        <v>15476</v>
      </c>
      <c r="AI51" s="67">
        <f t="shared" si="104"/>
        <v>0</v>
      </c>
      <c r="AJ51" s="67">
        <f t="shared" si="105"/>
        <v>0</v>
      </c>
      <c r="AK51" s="67">
        <f t="shared" si="106"/>
        <v>0</v>
      </c>
      <c r="AL51" s="67">
        <f t="shared" si="107"/>
        <v>0</v>
      </c>
      <c r="AM51" s="67">
        <f t="shared" si="117"/>
        <v>15476</v>
      </c>
      <c r="AN51" s="67"/>
      <c r="AO51" s="67"/>
      <c r="AP51" s="67"/>
      <c r="AQ51" s="67"/>
      <c r="AR51" s="67"/>
      <c r="AS51" s="67">
        <f t="shared" si="118"/>
        <v>0</v>
      </c>
      <c r="AT51" s="67">
        <f t="shared" si="108"/>
        <v>15476</v>
      </c>
      <c r="AU51" s="67">
        <f t="shared" si="109"/>
        <v>0</v>
      </c>
      <c r="AV51" s="67">
        <f t="shared" si="110"/>
        <v>0</v>
      </c>
      <c r="AW51" s="67">
        <f t="shared" si="111"/>
        <v>0</v>
      </c>
      <c r="AX51" s="67">
        <f t="shared" si="112"/>
        <v>0</v>
      </c>
      <c r="AY51" s="67">
        <f t="shared" si="119"/>
        <v>15476</v>
      </c>
    </row>
    <row r="52" spans="1:51" ht="51">
      <c r="A52" s="3" t="s">
        <v>737</v>
      </c>
      <c r="B52" s="3" t="s">
        <v>100</v>
      </c>
      <c r="C52" s="69" t="s">
        <v>738</v>
      </c>
      <c r="D52" s="69" t="s">
        <v>111</v>
      </c>
      <c r="E52" s="69" t="s">
        <v>733</v>
      </c>
      <c r="F52" s="144">
        <v>4</v>
      </c>
      <c r="G52" s="28" t="s">
        <v>320</v>
      </c>
      <c r="H52" s="28" t="s">
        <v>105</v>
      </c>
      <c r="I52" s="3"/>
      <c r="J52" s="67">
        <v>9719</v>
      </c>
      <c r="K52" s="67">
        <v>0</v>
      </c>
      <c r="L52" s="67">
        <v>0</v>
      </c>
      <c r="M52" s="67">
        <v>0</v>
      </c>
      <c r="N52" s="67">
        <v>0</v>
      </c>
      <c r="O52" s="67">
        <f t="shared" si="113"/>
        <v>9719</v>
      </c>
      <c r="P52" s="67">
        <v>0</v>
      </c>
      <c r="Q52" s="67">
        <v>0</v>
      </c>
      <c r="R52" s="67">
        <v>0</v>
      </c>
      <c r="S52" s="67">
        <v>0</v>
      </c>
      <c r="T52" s="67">
        <v>0</v>
      </c>
      <c r="U52" s="67">
        <f t="shared" si="114"/>
        <v>0</v>
      </c>
      <c r="V52" s="67">
        <v>0</v>
      </c>
      <c r="W52" s="67">
        <v>0</v>
      </c>
      <c r="X52" s="67">
        <v>0</v>
      </c>
      <c r="Y52" s="67">
        <v>0</v>
      </c>
      <c r="Z52" s="67">
        <v>0</v>
      </c>
      <c r="AA52" s="67">
        <f t="shared" si="115"/>
        <v>0</v>
      </c>
      <c r="AB52" s="67">
        <v>0</v>
      </c>
      <c r="AC52" s="67">
        <v>0</v>
      </c>
      <c r="AD52" s="67">
        <v>0</v>
      </c>
      <c r="AE52" s="67">
        <v>0</v>
      </c>
      <c r="AF52" s="67">
        <v>0</v>
      </c>
      <c r="AG52" s="67">
        <f t="shared" si="116"/>
        <v>0</v>
      </c>
      <c r="AH52" s="67">
        <f t="shared" si="103"/>
        <v>9719</v>
      </c>
      <c r="AI52" s="67">
        <f t="shared" si="104"/>
        <v>0</v>
      </c>
      <c r="AJ52" s="67">
        <f t="shared" si="105"/>
        <v>0</v>
      </c>
      <c r="AK52" s="67">
        <f t="shared" si="106"/>
        <v>0</v>
      </c>
      <c r="AL52" s="67">
        <f t="shared" si="107"/>
        <v>0</v>
      </c>
      <c r="AM52" s="67">
        <f t="shared" si="117"/>
        <v>9719</v>
      </c>
      <c r="AN52" s="67"/>
      <c r="AO52" s="67"/>
      <c r="AP52" s="67"/>
      <c r="AQ52" s="67"/>
      <c r="AR52" s="67"/>
      <c r="AS52" s="67">
        <f t="shared" si="118"/>
        <v>0</v>
      </c>
      <c r="AT52" s="67">
        <f t="shared" si="108"/>
        <v>9719</v>
      </c>
      <c r="AU52" s="67">
        <f t="shared" si="109"/>
        <v>0</v>
      </c>
      <c r="AV52" s="67">
        <f t="shared" si="110"/>
        <v>0</v>
      </c>
      <c r="AW52" s="67">
        <f t="shared" si="111"/>
        <v>0</v>
      </c>
      <c r="AX52" s="67">
        <f t="shared" si="112"/>
        <v>0</v>
      </c>
      <c r="AY52" s="67">
        <f t="shared" si="119"/>
        <v>9719</v>
      </c>
    </row>
    <row r="53" spans="1:51" ht="56.25" customHeight="1">
      <c r="A53" s="3" t="s">
        <v>739</v>
      </c>
      <c r="B53" s="3" t="s">
        <v>740</v>
      </c>
      <c r="C53" s="69" t="s">
        <v>741</v>
      </c>
      <c r="D53" s="69" t="s">
        <v>111</v>
      </c>
      <c r="E53" s="69" t="s">
        <v>742</v>
      </c>
      <c r="F53" s="144">
        <v>4</v>
      </c>
      <c r="G53" s="28" t="s">
        <v>146</v>
      </c>
      <c r="H53" s="28" t="s">
        <v>105</v>
      </c>
      <c r="I53" s="3"/>
      <c r="J53" s="67">
        <v>70000</v>
      </c>
      <c r="K53" s="67">
        <v>0</v>
      </c>
      <c r="L53" s="67">
        <v>0</v>
      </c>
      <c r="M53" s="67">
        <v>0</v>
      </c>
      <c r="N53" s="67">
        <v>0</v>
      </c>
      <c r="O53" s="67">
        <f t="shared" si="113"/>
        <v>70000</v>
      </c>
      <c r="P53" s="67">
        <v>100000</v>
      </c>
      <c r="Q53" s="67">
        <v>0</v>
      </c>
      <c r="R53" s="67">
        <v>0</v>
      </c>
      <c r="S53" s="67">
        <v>0</v>
      </c>
      <c r="T53" s="67">
        <v>0</v>
      </c>
      <c r="U53" s="67">
        <f t="shared" si="114"/>
        <v>100000</v>
      </c>
      <c r="V53" s="67">
        <v>0</v>
      </c>
      <c r="W53" s="67">
        <v>0</v>
      </c>
      <c r="X53" s="67">
        <v>0</v>
      </c>
      <c r="Y53" s="67">
        <v>0</v>
      </c>
      <c r="Z53" s="67">
        <v>0</v>
      </c>
      <c r="AA53" s="67">
        <f t="shared" si="115"/>
        <v>0</v>
      </c>
      <c r="AB53" s="67">
        <v>0</v>
      </c>
      <c r="AC53" s="67">
        <v>0</v>
      </c>
      <c r="AD53" s="67">
        <v>0</v>
      </c>
      <c r="AE53" s="67">
        <v>0</v>
      </c>
      <c r="AF53" s="67">
        <v>0</v>
      </c>
      <c r="AG53" s="67">
        <f t="shared" si="116"/>
        <v>0</v>
      </c>
      <c r="AH53" s="67">
        <f t="shared" si="103"/>
        <v>170000</v>
      </c>
      <c r="AI53" s="67">
        <f t="shared" si="104"/>
        <v>0</v>
      </c>
      <c r="AJ53" s="67">
        <f t="shared" si="105"/>
        <v>0</v>
      </c>
      <c r="AK53" s="67">
        <f t="shared" si="106"/>
        <v>0</v>
      </c>
      <c r="AL53" s="67">
        <f t="shared" si="107"/>
        <v>0</v>
      </c>
      <c r="AM53" s="67">
        <f t="shared" si="117"/>
        <v>170000</v>
      </c>
      <c r="AN53" s="67"/>
      <c r="AO53" s="67"/>
      <c r="AP53" s="67"/>
      <c r="AQ53" s="67"/>
      <c r="AR53" s="67"/>
      <c r="AS53" s="67">
        <f t="shared" si="118"/>
        <v>0</v>
      </c>
      <c r="AT53" s="67">
        <f t="shared" si="108"/>
        <v>170000</v>
      </c>
      <c r="AU53" s="67">
        <f t="shared" si="109"/>
        <v>0</v>
      </c>
      <c r="AV53" s="67">
        <f t="shared" si="110"/>
        <v>0</v>
      </c>
      <c r="AW53" s="67">
        <f t="shared" si="111"/>
        <v>0</v>
      </c>
      <c r="AX53" s="67">
        <f t="shared" si="112"/>
        <v>0</v>
      </c>
      <c r="AY53" s="67">
        <f t="shared" si="119"/>
        <v>170000</v>
      </c>
    </row>
    <row r="54" spans="1:51" ht="68.25" customHeight="1">
      <c r="A54" s="3" t="s">
        <v>743</v>
      </c>
      <c r="B54" s="3" t="s">
        <v>142</v>
      </c>
      <c r="C54" s="69" t="s">
        <v>744</v>
      </c>
      <c r="D54" s="69" t="s">
        <v>82</v>
      </c>
      <c r="E54" s="69" t="s">
        <v>619</v>
      </c>
      <c r="F54" s="144">
        <v>4</v>
      </c>
      <c r="G54" s="28" t="s">
        <v>160</v>
      </c>
      <c r="H54" s="28" t="s">
        <v>105</v>
      </c>
      <c r="I54" s="3"/>
      <c r="J54" s="67">
        <v>0</v>
      </c>
      <c r="K54" s="67">
        <v>0</v>
      </c>
      <c r="L54" s="67">
        <v>0</v>
      </c>
      <c r="M54" s="67">
        <v>0</v>
      </c>
      <c r="N54" s="67">
        <v>0</v>
      </c>
      <c r="O54" s="67">
        <f t="shared" si="113"/>
        <v>0</v>
      </c>
      <c r="P54" s="67">
        <v>50000</v>
      </c>
      <c r="Q54" s="67">
        <v>0</v>
      </c>
      <c r="R54" s="67">
        <v>0</v>
      </c>
      <c r="S54" s="67">
        <v>0</v>
      </c>
      <c r="T54" s="67">
        <v>0</v>
      </c>
      <c r="U54" s="67">
        <f t="shared" si="114"/>
        <v>50000</v>
      </c>
      <c r="V54" s="67">
        <v>50000</v>
      </c>
      <c r="W54" s="67">
        <v>0</v>
      </c>
      <c r="X54" s="67">
        <v>0</v>
      </c>
      <c r="Y54" s="67">
        <v>0</v>
      </c>
      <c r="Z54" s="67">
        <v>0</v>
      </c>
      <c r="AA54" s="67">
        <f t="shared" si="115"/>
        <v>50000</v>
      </c>
      <c r="AB54" s="67">
        <v>50000</v>
      </c>
      <c r="AC54" s="67">
        <v>0</v>
      </c>
      <c r="AD54" s="67">
        <v>0</v>
      </c>
      <c r="AE54" s="67">
        <v>0</v>
      </c>
      <c r="AF54" s="67">
        <v>0</v>
      </c>
      <c r="AG54" s="67">
        <f t="shared" si="116"/>
        <v>50000</v>
      </c>
      <c r="AH54" s="67">
        <f t="shared" si="103"/>
        <v>150000</v>
      </c>
      <c r="AI54" s="67">
        <f t="shared" si="104"/>
        <v>0</v>
      </c>
      <c r="AJ54" s="67">
        <f t="shared" si="105"/>
        <v>0</v>
      </c>
      <c r="AK54" s="67">
        <f t="shared" si="106"/>
        <v>0</v>
      </c>
      <c r="AL54" s="67">
        <f t="shared" si="107"/>
        <v>0</v>
      </c>
      <c r="AM54" s="67">
        <f t="shared" si="117"/>
        <v>150000</v>
      </c>
      <c r="AN54" s="67"/>
      <c r="AO54" s="67"/>
      <c r="AP54" s="67"/>
      <c r="AQ54" s="67"/>
      <c r="AR54" s="67"/>
      <c r="AS54" s="67">
        <f t="shared" si="118"/>
        <v>0</v>
      </c>
      <c r="AT54" s="67">
        <f t="shared" si="108"/>
        <v>150000</v>
      </c>
      <c r="AU54" s="67">
        <f t="shared" si="109"/>
        <v>0</v>
      </c>
      <c r="AV54" s="67">
        <f t="shared" si="110"/>
        <v>0</v>
      </c>
      <c r="AW54" s="67">
        <f t="shared" si="111"/>
        <v>0</v>
      </c>
      <c r="AX54" s="67">
        <f t="shared" si="112"/>
        <v>0</v>
      </c>
      <c r="AY54" s="67">
        <f t="shared" si="119"/>
        <v>150000</v>
      </c>
    </row>
    <row r="55" spans="1:51" ht="51">
      <c r="A55" s="3" t="s">
        <v>745</v>
      </c>
      <c r="B55" s="3" t="s">
        <v>689</v>
      </c>
      <c r="C55" s="69" t="s">
        <v>746</v>
      </c>
      <c r="D55" s="69"/>
      <c r="E55" s="69" t="s">
        <v>372</v>
      </c>
      <c r="F55" s="144">
        <v>4</v>
      </c>
      <c r="G55" s="28">
        <v>16</v>
      </c>
      <c r="H55" s="28" t="s">
        <v>105</v>
      </c>
      <c r="I55" s="3"/>
      <c r="J55" s="67">
        <v>144</v>
      </c>
      <c r="K55" s="67">
        <v>0</v>
      </c>
      <c r="L55" s="67">
        <v>0</v>
      </c>
      <c r="M55" s="67">
        <v>0</v>
      </c>
      <c r="N55" s="67">
        <v>0</v>
      </c>
      <c r="O55" s="67">
        <f t="shared" si="113"/>
        <v>144</v>
      </c>
      <c r="P55" s="67">
        <v>0</v>
      </c>
      <c r="Q55" s="67">
        <v>0</v>
      </c>
      <c r="R55" s="67">
        <v>0</v>
      </c>
      <c r="S55" s="67">
        <v>0</v>
      </c>
      <c r="T55" s="67">
        <v>0</v>
      </c>
      <c r="U55" s="67">
        <f t="shared" si="114"/>
        <v>0</v>
      </c>
      <c r="V55" s="67">
        <v>0</v>
      </c>
      <c r="W55" s="67">
        <v>0</v>
      </c>
      <c r="X55" s="67">
        <v>0</v>
      </c>
      <c r="Y55" s="67">
        <v>0</v>
      </c>
      <c r="Z55" s="67">
        <v>0</v>
      </c>
      <c r="AA55" s="67">
        <f t="shared" si="115"/>
        <v>0</v>
      </c>
      <c r="AB55" s="67">
        <v>0</v>
      </c>
      <c r="AC55" s="67">
        <v>0</v>
      </c>
      <c r="AD55" s="67">
        <v>0</v>
      </c>
      <c r="AE55" s="67">
        <v>0</v>
      </c>
      <c r="AF55" s="67">
        <v>0</v>
      </c>
      <c r="AG55" s="67">
        <f t="shared" si="116"/>
        <v>0</v>
      </c>
      <c r="AH55" s="67">
        <f t="shared" si="103"/>
        <v>144</v>
      </c>
      <c r="AI55" s="67">
        <f t="shared" si="104"/>
        <v>0</v>
      </c>
      <c r="AJ55" s="67">
        <f t="shared" si="105"/>
        <v>0</v>
      </c>
      <c r="AK55" s="67">
        <f t="shared" si="106"/>
        <v>0</v>
      </c>
      <c r="AL55" s="67">
        <f t="shared" si="107"/>
        <v>0</v>
      </c>
      <c r="AM55" s="67">
        <f t="shared" si="117"/>
        <v>144</v>
      </c>
      <c r="AN55" s="67"/>
      <c r="AO55" s="67"/>
      <c r="AP55" s="67"/>
      <c r="AQ55" s="67"/>
      <c r="AR55" s="67"/>
      <c r="AS55" s="67">
        <f t="shared" si="118"/>
        <v>0</v>
      </c>
      <c r="AT55" s="67">
        <f t="shared" si="108"/>
        <v>144</v>
      </c>
      <c r="AU55" s="67">
        <f t="shared" si="109"/>
        <v>0</v>
      </c>
      <c r="AV55" s="67">
        <f t="shared" si="110"/>
        <v>0</v>
      </c>
      <c r="AW55" s="67">
        <f t="shared" si="111"/>
        <v>0</v>
      </c>
      <c r="AX55" s="67">
        <f t="shared" si="112"/>
        <v>0</v>
      </c>
      <c r="AY55" s="67">
        <f t="shared" si="119"/>
        <v>144</v>
      </c>
    </row>
    <row r="56" spans="1:51" ht="264.75" customHeight="1">
      <c r="A56" s="3" t="s">
        <v>747</v>
      </c>
      <c r="B56" s="3" t="s">
        <v>365</v>
      </c>
      <c r="C56" s="69" t="s">
        <v>748</v>
      </c>
      <c r="D56" s="69"/>
      <c r="E56" s="69" t="s">
        <v>372</v>
      </c>
      <c r="F56" s="144">
        <v>4</v>
      </c>
      <c r="G56" s="28" t="s">
        <v>146</v>
      </c>
      <c r="H56" s="28" t="s">
        <v>105</v>
      </c>
      <c r="I56" s="3"/>
      <c r="J56" s="67">
        <v>64338</v>
      </c>
      <c r="K56" s="67">
        <v>0</v>
      </c>
      <c r="L56" s="67">
        <v>0</v>
      </c>
      <c r="M56" s="67">
        <v>0</v>
      </c>
      <c r="N56" s="67">
        <v>0</v>
      </c>
      <c r="O56" s="67">
        <f t="shared" si="113"/>
        <v>64338</v>
      </c>
      <c r="P56" s="67">
        <v>0</v>
      </c>
      <c r="Q56" s="67">
        <v>0</v>
      </c>
      <c r="R56" s="67">
        <v>0</v>
      </c>
      <c r="S56" s="67">
        <v>0</v>
      </c>
      <c r="T56" s="67">
        <v>0</v>
      </c>
      <c r="U56" s="67">
        <f t="shared" si="114"/>
        <v>0</v>
      </c>
      <c r="V56" s="67">
        <v>0</v>
      </c>
      <c r="W56" s="67">
        <v>0</v>
      </c>
      <c r="X56" s="67">
        <v>0</v>
      </c>
      <c r="Y56" s="67">
        <v>0</v>
      </c>
      <c r="Z56" s="67">
        <v>0</v>
      </c>
      <c r="AA56" s="67">
        <f t="shared" si="115"/>
        <v>0</v>
      </c>
      <c r="AB56" s="67">
        <v>0</v>
      </c>
      <c r="AC56" s="67">
        <v>0</v>
      </c>
      <c r="AD56" s="67">
        <v>0</v>
      </c>
      <c r="AE56" s="67">
        <v>0</v>
      </c>
      <c r="AF56" s="67">
        <v>0</v>
      </c>
      <c r="AG56" s="67">
        <f t="shared" si="116"/>
        <v>0</v>
      </c>
      <c r="AH56" s="67">
        <f t="shared" si="103"/>
        <v>64338</v>
      </c>
      <c r="AI56" s="67">
        <f t="shared" si="104"/>
        <v>0</v>
      </c>
      <c r="AJ56" s="67">
        <f t="shared" si="105"/>
        <v>0</v>
      </c>
      <c r="AK56" s="67">
        <f t="shared" si="106"/>
        <v>0</v>
      </c>
      <c r="AL56" s="67">
        <f t="shared" si="107"/>
        <v>0</v>
      </c>
      <c r="AM56" s="67">
        <f t="shared" si="117"/>
        <v>64338</v>
      </c>
      <c r="AN56" s="67"/>
      <c r="AO56" s="67"/>
      <c r="AP56" s="67"/>
      <c r="AQ56" s="67"/>
      <c r="AR56" s="67"/>
      <c r="AS56" s="67">
        <f t="shared" si="118"/>
        <v>0</v>
      </c>
      <c r="AT56" s="67">
        <f t="shared" si="108"/>
        <v>64338</v>
      </c>
      <c r="AU56" s="67">
        <f t="shared" si="109"/>
        <v>0</v>
      </c>
      <c r="AV56" s="67">
        <f t="shared" si="110"/>
        <v>0</v>
      </c>
      <c r="AW56" s="67">
        <f t="shared" si="111"/>
        <v>0</v>
      </c>
      <c r="AX56" s="67">
        <f t="shared" si="112"/>
        <v>0</v>
      </c>
      <c r="AY56" s="67">
        <f t="shared" si="119"/>
        <v>64338</v>
      </c>
    </row>
    <row r="57" spans="1:51" ht="51">
      <c r="A57" s="3" t="s">
        <v>749</v>
      </c>
      <c r="B57" s="3" t="s">
        <v>365</v>
      </c>
      <c r="C57" s="69" t="s">
        <v>465</v>
      </c>
      <c r="D57" s="69"/>
      <c r="E57" s="69" t="s">
        <v>372</v>
      </c>
      <c r="F57" s="144">
        <v>4</v>
      </c>
      <c r="G57" s="28" t="s">
        <v>146</v>
      </c>
      <c r="H57" s="28" t="s">
        <v>105</v>
      </c>
      <c r="I57" s="3"/>
      <c r="J57" s="67">
        <v>5384</v>
      </c>
      <c r="K57" s="67">
        <v>0</v>
      </c>
      <c r="L57" s="67">
        <v>0</v>
      </c>
      <c r="M57" s="67">
        <v>0</v>
      </c>
      <c r="N57" s="67">
        <v>0</v>
      </c>
      <c r="O57" s="67">
        <f t="shared" si="113"/>
        <v>5384</v>
      </c>
      <c r="P57" s="67">
        <v>0</v>
      </c>
      <c r="Q57" s="67">
        <v>0</v>
      </c>
      <c r="R57" s="67">
        <v>0</v>
      </c>
      <c r="S57" s="67">
        <v>0</v>
      </c>
      <c r="T57" s="67">
        <v>0</v>
      </c>
      <c r="U57" s="67">
        <f t="shared" si="114"/>
        <v>0</v>
      </c>
      <c r="V57" s="67">
        <v>0</v>
      </c>
      <c r="W57" s="67">
        <v>0</v>
      </c>
      <c r="X57" s="67">
        <v>0</v>
      </c>
      <c r="Y57" s="67">
        <v>0</v>
      </c>
      <c r="Z57" s="67">
        <v>0</v>
      </c>
      <c r="AA57" s="67">
        <f t="shared" si="115"/>
        <v>0</v>
      </c>
      <c r="AB57" s="67">
        <v>0</v>
      </c>
      <c r="AC57" s="67">
        <v>0</v>
      </c>
      <c r="AD57" s="67">
        <v>0</v>
      </c>
      <c r="AE57" s="67">
        <v>0</v>
      </c>
      <c r="AF57" s="67">
        <v>0</v>
      </c>
      <c r="AG57" s="67">
        <f t="shared" si="116"/>
        <v>0</v>
      </c>
      <c r="AH57" s="67">
        <f t="shared" si="103"/>
        <v>5384</v>
      </c>
      <c r="AI57" s="67">
        <f t="shared" si="104"/>
        <v>0</v>
      </c>
      <c r="AJ57" s="67">
        <f t="shared" si="105"/>
        <v>0</v>
      </c>
      <c r="AK57" s="67">
        <f t="shared" si="106"/>
        <v>0</v>
      </c>
      <c r="AL57" s="67">
        <f t="shared" si="107"/>
        <v>0</v>
      </c>
      <c r="AM57" s="67">
        <f t="shared" si="117"/>
        <v>5384</v>
      </c>
      <c r="AN57" s="67"/>
      <c r="AO57" s="67"/>
      <c r="AP57" s="67"/>
      <c r="AQ57" s="67"/>
      <c r="AR57" s="67"/>
      <c r="AS57" s="67">
        <f t="shared" si="118"/>
        <v>0</v>
      </c>
      <c r="AT57" s="67">
        <f t="shared" si="108"/>
        <v>5384</v>
      </c>
      <c r="AU57" s="67">
        <f t="shared" si="109"/>
        <v>0</v>
      </c>
      <c r="AV57" s="67">
        <f t="shared" si="110"/>
        <v>0</v>
      </c>
      <c r="AW57" s="67">
        <f t="shared" si="111"/>
        <v>0</v>
      </c>
      <c r="AX57" s="67">
        <f t="shared" si="112"/>
        <v>0</v>
      </c>
      <c r="AY57" s="67">
        <f t="shared" si="119"/>
        <v>5384</v>
      </c>
    </row>
    <row r="58" spans="1:51" ht="51">
      <c r="A58" s="3" t="s">
        <v>750</v>
      </c>
      <c r="B58" s="3" t="s">
        <v>751</v>
      </c>
      <c r="C58" s="69" t="s">
        <v>501</v>
      </c>
      <c r="D58" s="69"/>
      <c r="E58" s="69" t="s">
        <v>751</v>
      </c>
      <c r="F58" s="144">
        <v>4</v>
      </c>
      <c r="G58" s="28" t="s">
        <v>320</v>
      </c>
      <c r="H58" s="28" t="s">
        <v>105</v>
      </c>
      <c r="I58" s="3"/>
      <c r="J58" s="67">
        <v>467991</v>
      </c>
      <c r="K58" s="67">
        <v>0</v>
      </c>
      <c r="L58" s="67">
        <v>0</v>
      </c>
      <c r="M58" s="67">
        <v>0</v>
      </c>
      <c r="N58" s="67">
        <v>0</v>
      </c>
      <c r="O58" s="67">
        <f t="shared" si="113"/>
        <v>467991</v>
      </c>
      <c r="P58" s="67">
        <v>532304</v>
      </c>
      <c r="Q58" s="67">
        <v>0</v>
      </c>
      <c r="R58" s="67">
        <v>0</v>
      </c>
      <c r="S58" s="67">
        <v>0</v>
      </c>
      <c r="T58" s="67">
        <v>0</v>
      </c>
      <c r="U58" s="67">
        <f t="shared" si="114"/>
        <v>532304</v>
      </c>
      <c r="V58" s="67">
        <v>594732</v>
      </c>
      <c r="W58" s="67">
        <v>0</v>
      </c>
      <c r="X58" s="67">
        <v>0</v>
      </c>
      <c r="Y58" s="67">
        <v>0</v>
      </c>
      <c r="Z58" s="67">
        <v>0</v>
      </c>
      <c r="AA58" s="67">
        <f t="shared" si="115"/>
        <v>594732</v>
      </c>
      <c r="AB58" s="67">
        <v>605380</v>
      </c>
      <c r="AC58" s="67">
        <v>0</v>
      </c>
      <c r="AD58" s="67">
        <v>0</v>
      </c>
      <c r="AE58" s="67">
        <v>0</v>
      </c>
      <c r="AF58" s="67">
        <v>0</v>
      </c>
      <c r="AG58" s="67">
        <f t="shared" si="116"/>
        <v>605380</v>
      </c>
      <c r="AH58" s="67">
        <f t="shared" si="103"/>
        <v>2200407</v>
      </c>
      <c r="AI58" s="67">
        <f t="shared" si="104"/>
        <v>0</v>
      </c>
      <c r="AJ58" s="67">
        <f t="shared" si="105"/>
        <v>0</v>
      </c>
      <c r="AK58" s="67">
        <f t="shared" si="106"/>
        <v>0</v>
      </c>
      <c r="AL58" s="67">
        <f t="shared" si="107"/>
        <v>0</v>
      </c>
      <c r="AM58" s="67">
        <f t="shared" si="117"/>
        <v>2200407</v>
      </c>
      <c r="AN58" s="67"/>
      <c r="AO58" s="67"/>
      <c r="AP58" s="67"/>
      <c r="AQ58" s="67"/>
      <c r="AR58" s="67"/>
      <c r="AS58" s="67">
        <f t="shared" si="118"/>
        <v>0</v>
      </c>
      <c r="AT58" s="67">
        <f t="shared" si="108"/>
        <v>2200407</v>
      </c>
      <c r="AU58" s="67">
        <f t="shared" si="109"/>
        <v>0</v>
      </c>
      <c r="AV58" s="67">
        <f t="shared" si="110"/>
        <v>0</v>
      </c>
      <c r="AW58" s="67">
        <f t="shared" si="111"/>
        <v>0</v>
      </c>
      <c r="AX58" s="67">
        <f t="shared" si="112"/>
        <v>0</v>
      </c>
      <c r="AY58" s="67">
        <f t="shared" si="119"/>
        <v>2200407</v>
      </c>
    </row>
    <row r="59" spans="1:51" ht="143.25" customHeight="1">
      <c r="A59" s="3" t="s">
        <v>752</v>
      </c>
      <c r="B59" s="3" t="s">
        <v>141</v>
      </c>
      <c r="C59" s="69" t="s">
        <v>753</v>
      </c>
      <c r="D59" s="69" t="s">
        <v>71</v>
      </c>
      <c r="E59" s="69"/>
      <c r="F59" s="144">
        <v>4</v>
      </c>
      <c r="G59" s="28" t="s">
        <v>160</v>
      </c>
      <c r="H59" s="28" t="s">
        <v>105</v>
      </c>
      <c r="I59" s="3"/>
      <c r="J59" s="67">
        <v>236836</v>
      </c>
      <c r="K59" s="67">
        <v>0</v>
      </c>
      <c r="L59" s="67">
        <v>0</v>
      </c>
      <c r="M59" s="67">
        <v>0</v>
      </c>
      <c r="N59" s="67">
        <v>0</v>
      </c>
      <c r="O59" s="67">
        <f t="shared" si="113"/>
        <v>236836</v>
      </c>
      <c r="P59" s="67">
        <v>236664</v>
      </c>
      <c r="Q59" s="67">
        <v>0</v>
      </c>
      <c r="R59" s="67">
        <v>0</v>
      </c>
      <c r="S59" s="67">
        <v>0</v>
      </c>
      <c r="T59" s="67">
        <v>0</v>
      </c>
      <c r="U59" s="67">
        <f t="shared" si="114"/>
        <v>236664</v>
      </c>
      <c r="V59" s="67">
        <v>0</v>
      </c>
      <c r="W59" s="67">
        <v>0</v>
      </c>
      <c r="X59" s="67">
        <v>0</v>
      </c>
      <c r="Y59" s="67">
        <v>0</v>
      </c>
      <c r="Z59" s="67">
        <v>0</v>
      </c>
      <c r="AA59" s="67">
        <f t="shared" si="115"/>
        <v>0</v>
      </c>
      <c r="AB59" s="67">
        <v>0</v>
      </c>
      <c r="AC59" s="67">
        <v>0</v>
      </c>
      <c r="AD59" s="67">
        <v>0</v>
      </c>
      <c r="AE59" s="67">
        <v>0</v>
      </c>
      <c r="AF59" s="67">
        <v>0</v>
      </c>
      <c r="AG59" s="67">
        <f t="shared" si="116"/>
        <v>0</v>
      </c>
      <c r="AH59" s="67">
        <f t="shared" si="103"/>
        <v>473500</v>
      </c>
      <c r="AI59" s="67">
        <f t="shared" si="104"/>
        <v>0</v>
      </c>
      <c r="AJ59" s="67">
        <f t="shared" si="105"/>
        <v>0</v>
      </c>
      <c r="AK59" s="67">
        <f t="shared" si="106"/>
        <v>0</v>
      </c>
      <c r="AL59" s="67">
        <f t="shared" si="107"/>
        <v>0</v>
      </c>
      <c r="AM59" s="67">
        <f t="shared" si="117"/>
        <v>473500</v>
      </c>
      <c r="AN59" s="67"/>
      <c r="AO59" s="67"/>
      <c r="AP59" s="67"/>
      <c r="AQ59" s="67"/>
      <c r="AR59" s="67"/>
      <c r="AS59" s="67">
        <f t="shared" si="118"/>
        <v>0</v>
      </c>
      <c r="AT59" s="67">
        <f t="shared" si="108"/>
        <v>473500</v>
      </c>
      <c r="AU59" s="67">
        <f t="shared" si="109"/>
        <v>0</v>
      </c>
      <c r="AV59" s="67">
        <f t="shared" si="110"/>
        <v>0</v>
      </c>
      <c r="AW59" s="67">
        <f t="shared" si="111"/>
        <v>0</v>
      </c>
      <c r="AX59" s="67">
        <f t="shared" si="112"/>
        <v>0</v>
      </c>
      <c r="AY59" s="67">
        <f t="shared" si="119"/>
        <v>473500</v>
      </c>
    </row>
    <row r="60" spans="1:51" ht="81.75" customHeight="1">
      <c r="A60" s="3" t="s">
        <v>754</v>
      </c>
      <c r="B60" s="3" t="s">
        <v>142</v>
      </c>
      <c r="C60" s="69" t="s">
        <v>755</v>
      </c>
      <c r="D60" s="69" t="s">
        <v>82</v>
      </c>
      <c r="E60" s="69" t="s">
        <v>619</v>
      </c>
      <c r="F60" s="144">
        <v>4</v>
      </c>
      <c r="G60" s="28" t="s">
        <v>160</v>
      </c>
      <c r="H60" s="28" t="s">
        <v>105</v>
      </c>
      <c r="I60" s="3"/>
      <c r="J60" s="67">
        <v>0</v>
      </c>
      <c r="K60" s="67">
        <v>0</v>
      </c>
      <c r="L60" s="67">
        <v>0</v>
      </c>
      <c r="M60" s="67">
        <v>0</v>
      </c>
      <c r="N60" s="67">
        <v>0</v>
      </c>
      <c r="O60" s="67">
        <f t="shared" si="113"/>
        <v>0</v>
      </c>
      <c r="P60" s="67">
        <v>50000</v>
      </c>
      <c r="Q60" s="67">
        <v>0</v>
      </c>
      <c r="R60" s="67">
        <v>0</v>
      </c>
      <c r="S60" s="67">
        <v>0</v>
      </c>
      <c r="T60" s="67">
        <v>0</v>
      </c>
      <c r="U60" s="67">
        <f t="shared" si="114"/>
        <v>50000</v>
      </c>
      <c r="V60" s="67">
        <v>50000</v>
      </c>
      <c r="W60" s="67">
        <v>0</v>
      </c>
      <c r="X60" s="67">
        <v>0</v>
      </c>
      <c r="Y60" s="67">
        <v>0</v>
      </c>
      <c r="Z60" s="67">
        <v>0</v>
      </c>
      <c r="AA60" s="67">
        <f t="shared" si="115"/>
        <v>50000</v>
      </c>
      <c r="AB60" s="67">
        <v>50000</v>
      </c>
      <c r="AC60" s="67">
        <v>0</v>
      </c>
      <c r="AD60" s="67">
        <v>0</v>
      </c>
      <c r="AE60" s="67">
        <v>0</v>
      </c>
      <c r="AF60" s="67">
        <v>0</v>
      </c>
      <c r="AG60" s="67">
        <f t="shared" si="116"/>
        <v>50000</v>
      </c>
      <c r="AH60" s="67">
        <f t="shared" si="103"/>
        <v>150000</v>
      </c>
      <c r="AI60" s="67">
        <f t="shared" si="104"/>
        <v>0</v>
      </c>
      <c r="AJ60" s="67">
        <f t="shared" si="105"/>
        <v>0</v>
      </c>
      <c r="AK60" s="67">
        <f t="shared" si="106"/>
        <v>0</v>
      </c>
      <c r="AL60" s="67">
        <f t="shared" si="107"/>
        <v>0</v>
      </c>
      <c r="AM60" s="67">
        <f t="shared" si="117"/>
        <v>150000</v>
      </c>
      <c r="AN60" s="67"/>
      <c r="AO60" s="67"/>
      <c r="AP60" s="67"/>
      <c r="AQ60" s="67"/>
      <c r="AR60" s="67"/>
      <c r="AS60" s="67">
        <f t="shared" si="118"/>
        <v>0</v>
      </c>
      <c r="AT60" s="67">
        <f t="shared" si="108"/>
        <v>150000</v>
      </c>
      <c r="AU60" s="67">
        <f t="shared" si="109"/>
        <v>0</v>
      </c>
      <c r="AV60" s="67">
        <f t="shared" si="110"/>
        <v>0</v>
      </c>
      <c r="AW60" s="67">
        <f t="shared" si="111"/>
        <v>0</v>
      </c>
      <c r="AX60" s="67">
        <f t="shared" si="112"/>
        <v>0</v>
      </c>
      <c r="AY60" s="67">
        <f t="shared" si="119"/>
        <v>150000</v>
      </c>
    </row>
    <row r="61" spans="1:51" ht="318.75">
      <c r="A61" s="3" t="s">
        <v>756</v>
      </c>
      <c r="B61" s="3" t="s">
        <v>627</v>
      </c>
      <c r="C61" s="69" t="s">
        <v>757</v>
      </c>
      <c r="D61" s="69" t="s">
        <v>71</v>
      </c>
      <c r="E61" s="69"/>
      <c r="F61" s="144">
        <v>4</v>
      </c>
      <c r="G61" s="28" t="s">
        <v>146</v>
      </c>
      <c r="H61" s="28" t="s">
        <v>357</v>
      </c>
      <c r="I61" s="3"/>
      <c r="J61" s="67">
        <v>885659</v>
      </c>
      <c r="K61" s="67">
        <v>0</v>
      </c>
      <c r="L61" s="67">
        <v>0</v>
      </c>
      <c r="M61" s="67">
        <v>0</v>
      </c>
      <c r="N61" s="67">
        <v>0</v>
      </c>
      <c r="O61" s="67">
        <f t="shared" si="113"/>
        <v>885659</v>
      </c>
      <c r="P61" s="67">
        <v>0</v>
      </c>
      <c r="Q61" s="67">
        <v>0</v>
      </c>
      <c r="R61" s="67">
        <v>0</v>
      </c>
      <c r="S61" s="67">
        <v>0</v>
      </c>
      <c r="T61" s="67">
        <v>0</v>
      </c>
      <c r="U61" s="67">
        <f t="shared" si="114"/>
        <v>0</v>
      </c>
      <c r="V61" s="67">
        <v>0</v>
      </c>
      <c r="W61" s="67">
        <v>0</v>
      </c>
      <c r="X61" s="67">
        <v>0</v>
      </c>
      <c r="Y61" s="67">
        <v>0</v>
      </c>
      <c r="Z61" s="67">
        <v>0</v>
      </c>
      <c r="AA61" s="67">
        <f t="shared" si="115"/>
        <v>0</v>
      </c>
      <c r="AB61" s="67">
        <v>0</v>
      </c>
      <c r="AC61" s="67">
        <v>0</v>
      </c>
      <c r="AD61" s="67">
        <v>0</v>
      </c>
      <c r="AE61" s="67">
        <v>0</v>
      </c>
      <c r="AF61" s="67">
        <v>0</v>
      </c>
      <c r="AG61" s="67">
        <f t="shared" si="116"/>
        <v>0</v>
      </c>
      <c r="AH61" s="67">
        <f t="shared" si="103"/>
        <v>885659</v>
      </c>
      <c r="AI61" s="67">
        <f t="shared" si="104"/>
        <v>0</v>
      </c>
      <c r="AJ61" s="67">
        <f t="shared" si="105"/>
        <v>0</v>
      </c>
      <c r="AK61" s="67">
        <f t="shared" si="106"/>
        <v>0</v>
      </c>
      <c r="AL61" s="67">
        <f t="shared" si="107"/>
        <v>0</v>
      </c>
      <c r="AM61" s="67">
        <f t="shared" si="117"/>
        <v>885659</v>
      </c>
      <c r="AN61" s="67"/>
      <c r="AO61" s="67"/>
      <c r="AP61" s="67"/>
      <c r="AQ61" s="67"/>
      <c r="AR61" s="67"/>
      <c r="AS61" s="67">
        <f t="shared" si="118"/>
        <v>0</v>
      </c>
      <c r="AT61" s="67">
        <f t="shared" si="108"/>
        <v>885659</v>
      </c>
      <c r="AU61" s="67">
        <f t="shared" si="109"/>
        <v>0</v>
      </c>
      <c r="AV61" s="67">
        <f t="shared" si="110"/>
        <v>0</v>
      </c>
      <c r="AW61" s="67">
        <f t="shared" si="111"/>
        <v>0</v>
      </c>
      <c r="AX61" s="67">
        <f t="shared" si="112"/>
        <v>0</v>
      </c>
      <c r="AY61" s="67">
        <f t="shared" si="119"/>
        <v>885659</v>
      </c>
    </row>
    <row r="62" spans="1:51" ht="51">
      <c r="A62" s="3" t="s">
        <v>758</v>
      </c>
      <c r="B62" s="3" t="s">
        <v>759</v>
      </c>
      <c r="C62" s="69" t="s">
        <v>760</v>
      </c>
      <c r="D62" s="69"/>
      <c r="E62" s="69" t="s">
        <v>372</v>
      </c>
      <c r="F62" s="144">
        <v>4</v>
      </c>
      <c r="G62" s="28" t="s">
        <v>320</v>
      </c>
      <c r="H62" s="28" t="s">
        <v>105</v>
      </c>
      <c r="I62" s="3"/>
      <c r="J62" s="67">
        <v>5000</v>
      </c>
      <c r="K62" s="67">
        <v>0</v>
      </c>
      <c r="L62" s="67">
        <v>0</v>
      </c>
      <c r="M62" s="67">
        <v>0</v>
      </c>
      <c r="N62" s="67">
        <v>0</v>
      </c>
      <c r="O62" s="67">
        <f t="shared" si="113"/>
        <v>5000</v>
      </c>
      <c r="P62" s="67">
        <v>312406</v>
      </c>
      <c r="Q62" s="67">
        <v>0</v>
      </c>
      <c r="R62" s="67">
        <v>0</v>
      </c>
      <c r="S62" s="67">
        <v>0</v>
      </c>
      <c r="T62" s="67">
        <v>0</v>
      </c>
      <c r="U62" s="67">
        <f t="shared" si="114"/>
        <v>312406</v>
      </c>
      <c r="V62" s="67">
        <v>0</v>
      </c>
      <c r="W62" s="67">
        <v>0</v>
      </c>
      <c r="X62" s="67">
        <v>0</v>
      </c>
      <c r="Y62" s="67">
        <v>0</v>
      </c>
      <c r="Z62" s="67">
        <v>0</v>
      </c>
      <c r="AA62" s="67">
        <f t="shared" si="115"/>
        <v>0</v>
      </c>
      <c r="AB62" s="67">
        <v>0</v>
      </c>
      <c r="AC62" s="67">
        <v>0</v>
      </c>
      <c r="AD62" s="67">
        <v>0</v>
      </c>
      <c r="AE62" s="67">
        <v>0</v>
      </c>
      <c r="AF62" s="67">
        <v>0</v>
      </c>
      <c r="AG62" s="67">
        <f t="shared" si="116"/>
        <v>0</v>
      </c>
      <c r="AH62" s="67">
        <f t="shared" si="103"/>
        <v>317406</v>
      </c>
      <c r="AI62" s="67">
        <f t="shared" si="104"/>
        <v>0</v>
      </c>
      <c r="AJ62" s="67">
        <f t="shared" si="105"/>
        <v>0</v>
      </c>
      <c r="AK62" s="67">
        <f t="shared" si="106"/>
        <v>0</v>
      </c>
      <c r="AL62" s="67">
        <f t="shared" si="107"/>
        <v>0</v>
      </c>
      <c r="AM62" s="67">
        <f t="shared" si="117"/>
        <v>317406</v>
      </c>
      <c r="AN62" s="67"/>
      <c r="AO62" s="67"/>
      <c r="AP62" s="67"/>
      <c r="AQ62" s="67"/>
      <c r="AR62" s="67"/>
      <c r="AS62" s="67">
        <f t="shared" si="118"/>
        <v>0</v>
      </c>
      <c r="AT62" s="67">
        <f t="shared" si="108"/>
        <v>317406</v>
      </c>
      <c r="AU62" s="67">
        <f t="shared" si="109"/>
        <v>0</v>
      </c>
      <c r="AV62" s="67">
        <f t="shared" si="110"/>
        <v>0</v>
      </c>
      <c r="AW62" s="67">
        <f t="shared" si="111"/>
        <v>0</v>
      </c>
      <c r="AX62" s="67">
        <f t="shared" si="112"/>
        <v>0</v>
      </c>
      <c r="AY62" s="67">
        <f t="shared" si="119"/>
        <v>317406</v>
      </c>
    </row>
    <row r="63" spans="1:51" ht="51">
      <c r="A63" s="3" t="s">
        <v>761</v>
      </c>
      <c r="B63" s="3" t="s">
        <v>762</v>
      </c>
      <c r="C63" s="69" t="s">
        <v>763</v>
      </c>
      <c r="D63" s="69" t="s">
        <v>71</v>
      </c>
      <c r="E63" s="69"/>
      <c r="F63" s="144">
        <v>4</v>
      </c>
      <c r="G63" s="28"/>
      <c r="H63" s="28" t="s">
        <v>105</v>
      </c>
      <c r="I63" s="3"/>
      <c r="J63" s="67">
        <v>0</v>
      </c>
      <c r="K63" s="67">
        <v>0</v>
      </c>
      <c r="L63" s="67">
        <v>0</v>
      </c>
      <c r="M63" s="67">
        <v>0</v>
      </c>
      <c r="N63" s="67">
        <v>0</v>
      </c>
      <c r="O63" s="67">
        <f t="shared" si="113"/>
        <v>0</v>
      </c>
      <c r="P63" s="67">
        <v>35875</v>
      </c>
      <c r="Q63" s="67">
        <v>0</v>
      </c>
      <c r="R63" s="67">
        <v>0</v>
      </c>
      <c r="S63" s="67">
        <v>0</v>
      </c>
      <c r="T63" s="67">
        <v>0</v>
      </c>
      <c r="U63" s="67">
        <f t="shared" si="114"/>
        <v>35875</v>
      </c>
      <c r="V63" s="67">
        <v>35875</v>
      </c>
      <c r="W63" s="67">
        <v>0</v>
      </c>
      <c r="X63" s="67">
        <v>0</v>
      </c>
      <c r="Y63" s="67">
        <v>0</v>
      </c>
      <c r="Z63" s="67">
        <v>0</v>
      </c>
      <c r="AA63" s="67">
        <f t="shared" si="115"/>
        <v>35875</v>
      </c>
      <c r="AB63" s="67">
        <v>0</v>
      </c>
      <c r="AC63" s="67">
        <v>0</v>
      </c>
      <c r="AD63" s="67">
        <v>0</v>
      </c>
      <c r="AE63" s="67">
        <v>0</v>
      </c>
      <c r="AF63" s="67">
        <v>0</v>
      </c>
      <c r="AG63" s="67">
        <f t="shared" si="116"/>
        <v>0</v>
      </c>
      <c r="AH63" s="67">
        <f t="shared" si="103"/>
        <v>71750</v>
      </c>
      <c r="AI63" s="67">
        <f t="shared" si="104"/>
        <v>0</v>
      </c>
      <c r="AJ63" s="67">
        <f t="shared" si="105"/>
        <v>0</v>
      </c>
      <c r="AK63" s="67">
        <f t="shared" si="106"/>
        <v>0</v>
      </c>
      <c r="AL63" s="67">
        <f t="shared" si="107"/>
        <v>0</v>
      </c>
      <c r="AM63" s="67">
        <f t="shared" si="117"/>
        <v>71750</v>
      </c>
      <c r="AN63" s="67"/>
      <c r="AO63" s="67"/>
      <c r="AP63" s="67"/>
      <c r="AQ63" s="67"/>
      <c r="AR63" s="67"/>
      <c r="AS63" s="67">
        <f t="shared" si="118"/>
        <v>0</v>
      </c>
      <c r="AT63" s="67">
        <f t="shared" si="108"/>
        <v>71750</v>
      </c>
      <c r="AU63" s="67">
        <f t="shared" si="109"/>
        <v>0</v>
      </c>
      <c r="AV63" s="67">
        <f t="shared" si="110"/>
        <v>0</v>
      </c>
      <c r="AW63" s="67">
        <f t="shared" si="111"/>
        <v>0</v>
      </c>
      <c r="AX63" s="67">
        <f t="shared" si="112"/>
        <v>0</v>
      </c>
      <c r="AY63" s="67">
        <f t="shared" si="119"/>
        <v>71750</v>
      </c>
    </row>
    <row r="64" spans="1:51" ht="51">
      <c r="A64" s="3" t="s">
        <v>764</v>
      </c>
      <c r="B64" s="3" t="s">
        <v>759</v>
      </c>
      <c r="C64" s="69" t="s">
        <v>765</v>
      </c>
      <c r="D64" s="69"/>
      <c r="E64" s="69" t="s">
        <v>372</v>
      </c>
      <c r="F64" s="144">
        <v>4</v>
      </c>
      <c r="G64" s="28" t="s">
        <v>320</v>
      </c>
      <c r="H64" s="28" t="s">
        <v>105</v>
      </c>
      <c r="I64" s="3"/>
      <c r="J64" s="67">
        <v>172221</v>
      </c>
      <c r="K64" s="67">
        <v>0</v>
      </c>
      <c r="L64" s="67">
        <v>0</v>
      </c>
      <c r="M64" s="67">
        <v>0</v>
      </c>
      <c r="N64" s="67">
        <v>0</v>
      </c>
      <c r="O64" s="67">
        <f t="shared" si="113"/>
        <v>172221</v>
      </c>
      <c r="P64" s="67">
        <v>0</v>
      </c>
      <c r="Q64" s="67">
        <v>0</v>
      </c>
      <c r="R64" s="67">
        <v>0</v>
      </c>
      <c r="S64" s="67">
        <v>0</v>
      </c>
      <c r="T64" s="67">
        <v>0</v>
      </c>
      <c r="U64" s="67">
        <f t="shared" si="114"/>
        <v>0</v>
      </c>
      <c r="V64" s="67">
        <v>0</v>
      </c>
      <c r="W64" s="67">
        <v>0</v>
      </c>
      <c r="X64" s="67">
        <v>0</v>
      </c>
      <c r="Y64" s="67">
        <v>0</v>
      </c>
      <c r="Z64" s="67">
        <v>0</v>
      </c>
      <c r="AA64" s="67">
        <f t="shared" si="115"/>
        <v>0</v>
      </c>
      <c r="AB64" s="67">
        <v>0</v>
      </c>
      <c r="AC64" s="67">
        <v>0</v>
      </c>
      <c r="AD64" s="67">
        <v>0</v>
      </c>
      <c r="AE64" s="67">
        <v>0</v>
      </c>
      <c r="AF64" s="67">
        <v>0</v>
      </c>
      <c r="AG64" s="67">
        <f t="shared" si="116"/>
        <v>0</v>
      </c>
      <c r="AH64" s="67">
        <f t="shared" si="103"/>
        <v>172221</v>
      </c>
      <c r="AI64" s="67">
        <f t="shared" si="104"/>
        <v>0</v>
      </c>
      <c r="AJ64" s="67">
        <f t="shared" si="105"/>
        <v>0</v>
      </c>
      <c r="AK64" s="67">
        <f t="shared" si="106"/>
        <v>0</v>
      </c>
      <c r="AL64" s="67">
        <f t="shared" si="107"/>
        <v>0</v>
      </c>
      <c r="AM64" s="67">
        <f t="shared" si="117"/>
        <v>172221</v>
      </c>
      <c r="AN64" s="67"/>
      <c r="AO64" s="67"/>
      <c r="AP64" s="67"/>
      <c r="AQ64" s="67"/>
      <c r="AR64" s="67"/>
      <c r="AS64" s="67">
        <f t="shared" si="118"/>
        <v>0</v>
      </c>
      <c r="AT64" s="67">
        <f t="shared" si="108"/>
        <v>172221</v>
      </c>
      <c r="AU64" s="67">
        <f t="shared" si="109"/>
        <v>0</v>
      </c>
      <c r="AV64" s="67">
        <f t="shared" si="110"/>
        <v>0</v>
      </c>
      <c r="AW64" s="67">
        <f t="shared" si="111"/>
        <v>0</v>
      </c>
      <c r="AX64" s="67">
        <f t="shared" si="112"/>
        <v>0</v>
      </c>
      <c r="AY64" s="67">
        <f t="shared" si="119"/>
        <v>172221</v>
      </c>
    </row>
    <row r="65" spans="1:51" ht="181.5" customHeight="1">
      <c r="A65" s="3" t="s">
        <v>766</v>
      </c>
      <c r="B65" s="3" t="s">
        <v>352</v>
      </c>
      <c r="C65" s="69" t="s">
        <v>767</v>
      </c>
      <c r="D65" s="69" t="s">
        <v>82</v>
      </c>
      <c r="E65" s="69" t="s">
        <v>768</v>
      </c>
      <c r="F65" s="144">
        <v>4</v>
      </c>
      <c r="G65" s="28"/>
      <c r="H65" s="28" t="s">
        <v>105</v>
      </c>
      <c r="I65" s="3"/>
      <c r="J65" s="67">
        <v>0</v>
      </c>
      <c r="K65" s="67">
        <v>0</v>
      </c>
      <c r="L65" s="67">
        <v>0</v>
      </c>
      <c r="M65" s="67">
        <v>0</v>
      </c>
      <c r="N65" s="67">
        <v>0</v>
      </c>
      <c r="O65" s="67">
        <f t="shared" si="113"/>
        <v>0</v>
      </c>
      <c r="P65" s="67">
        <v>4681</v>
      </c>
      <c r="Q65" s="67">
        <v>0</v>
      </c>
      <c r="R65" s="67">
        <v>0</v>
      </c>
      <c r="S65" s="67">
        <v>0</v>
      </c>
      <c r="T65" s="67">
        <v>0</v>
      </c>
      <c r="U65" s="67">
        <f t="shared" si="114"/>
        <v>4681</v>
      </c>
      <c r="V65" s="67">
        <v>0</v>
      </c>
      <c r="W65" s="67">
        <v>0</v>
      </c>
      <c r="X65" s="67">
        <v>0</v>
      </c>
      <c r="Y65" s="67">
        <v>0</v>
      </c>
      <c r="Z65" s="67">
        <v>0</v>
      </c>
      <c r="AA65" s="67">
        <f t="shared" si="115"/>
        <v>0</v>
      </c>
      <c r="AB65" s="67">
        <v>0</v>
      </c>
      <c r="AC65" s="67">
        <v>0</v>
      </c>
      <c r="AD65" s="67">
        <v>0</v>
      </c>
      <c r="AE65" s="67">
        <v>0</v>
      </c>
      <c r="AF65" s="67">
        <v>0</v>
      </c>
      <c r="AG65" s="67">
        <f t="shared" si="116"/>
        <v>0</v>
      </c>
      <c r="AH65" s="67">
        <f t="shared" si="103"/>
        <v>4681</v>
      </c>
      <c r="AI65" s="67">
        <f t="shared" si="104"/>
        <v>0</v>
      </c>
      <c r="AJ65" s="67">
        <f t="shared" si="105"/>
        <v>0</v>
      </c>
      <c r="AK65" s="67">
        <f t="shared" si="106"/>
        <v>0</v>
      </c>
      <c r="AL65" s="67">
        <f t="shared" si="107"/>
        <v>0</v>
      </c>
      <c r="AM65" s="67">
        <f t="shared" si="117"/>
        <v>4681</v>
      </c>
      <c r="AN65" s="67"/>
      <c r="AO65" s="67"/>
      <c r="AP65" s="67"/>
      <c r="AQ65" s="67"/>
      <c r="AR65" s="67"/>
      <c r="AS65" s="67">
        <f t="shared" si="118"/>
        <v>0</v>
      </c>
      <c r="AT65" s="67">
        <f t="shared" si="108"/>
        <v>4681</v>
      </c>
      <c r="AU65" s="67">
        <f t="shared" si="109"/>
        <v>0</v>
      </c>
      <c r="AV65" s="67">
        <f t="shared" si="110"/>
        <v>0</v>
      </c>
      <c r="AW65" s="67">
        <f t="shared" si="111"/>
        <v>0</v>
      </c>
      <c r="AX65" s="67">
        <f t="shared" si="112"/>
        <v>0</v>
      </c>
      <c r="AY65" s="67">
        <f t="shared" si="119"/>
        <v>4681</v>
      </c>
    </row>
    <row r="66" spans="1:51" ht="51">
      <c r="A66" s="3" t="s">
        <v>769</v>
      </c>
      <c r="B66" s="3" t="s">
        <v>770</v>
      </c>
      <c r="C66" s="69" t="s">
        <v>771</v>
      </c>
      <c r="D66" s="69" t="s">
        <v>111</v>
      </c>
      <c r="E66" s="69" t="s">
        <v>276</v>
      </c>
      <c r="F66" s="144">
        <v>4</v>
      </c>
      <c r="G66" s="28"/>
      <c r="H66" s="28" t="s">
        <v>105</v>
      </c>
      <c r="I66" s="3"/>
      <c r="J66" s="67">
        <v>0</v>
      </c>
      <c r="K66" s="67">
        <v>0</v>
      </c>
      <c r="L66" s="67">
        <v>0</v>
      </c>
      <c r="M66" s="67">
        <v>0</v>
      </c>
      <c r="N66" s="67">
        <v>0</v>
      </c>
      <c r="O66" s="67">
        <f t="shared" si="113"/>
        <v>0</v>
      </c>
      <c r="P66" s="67">
        <v>33600</v>
      </c>
      <c r="Q66" s="67">
        <v>0</v>
      </c>
      <c r="R66" s="67">
        <v>0</v>
      </c>
      <c r="S66" s="67">
        <v>0</v>
      </c>
      <c r="T66" s="67">
        <v>0</v>
      </c>
      <c r="U66" s="67">
        <f t="shared" si="114"/>
        <v>33600</v>
      </c>
      <c r="V66" s="67">
        <v>50000</v>
      </c>
      <c r="W66" s="67">
        <v>0</v>
      </c>
      <c r="X66" s="67">
        <v>0</v>
      </c>
      <c r="Y66" s="67">
        <v>0</v>
      </c>
      <c r="Z66" s="67">
        <v>0</v>
      </c>
      <c r="AA66" s="67">
        <f t="shared" si="115"/>
        <v>50000</v>
      </c>
      <c r="AB66" s="67">
        <v>50000</v>
      </c>
      <c r="AC66" s="67">
        <v>0</v>
      </c>
      <c r="AD66" s="67">
        <v>0</v>
      </c>
      <c r="AE66" s="67">
        <v>0</v>
      </c>
      <c r="AF66" s="67">
        <v>0</v>
      </c>
      <c r="AG66" s="67">
        <f t="shared" si="116"/>
        <v>50000</v>
      </c>
      <c r="AH66" s="67">
        <f t="shared" si="103"/>
        <v>133600</v>
      </c>
      <c r="AI66" s="67">
        <f t="shared" si="104"/>
        <v>0</v>
      </c>
      <c r="AJ66" s="67">
        <f t="shared" si="105"/>
        <v>0</v>
      </c>
      <c r="AK66" s="67">
        <f t="shared" si="106"/>
        <v>0</v>
      </c>
      <c r="AL66" s="67">
        <f t="shared" si="107"/>
        <v>0</v>
      </c>
      <c r="AM66" s="67">
        <f t="shared" si="117"/>
        <v>133600</v>
      </c>
      <c r="AN66" s="67"/>
      <c r="AO66" s="67"/>
      <c r="AP66" s="67"/>
      <c r="AQ66" s="67"/>
      <c r="AR66" s="67"/>
      <c r="AS66" s="67">
        <f t="shared" si="118"/>
        <v>0</v>
      </c>
      <c r="AT66" s="67">
        <f t="shared" si="108"/>
        <v>133600</v>
      </c>
      <c r="AU66" s="67">
        <f t="shared" si="109"/>
        <v>0</v>
      </c>
      <c r="AV66" s="67">
        <f t="shared" si="110"/>
        <v>0</v>
      </c>
      <c r="AW66" s="67">
        <f t="shared" si="111"/>
        <v>0</v>
      </c>
      <c r="AX66" s="67">
        <f t="shared" si="112"/>
        <v>0</v>
      </c>
      <c r="AY66" s="67">
        <f t="shared" si="119"/>
        <v>133600</v>
      </c>
    </row>
    <row r="67" spans="1:51" ht="77.25" customHeight="1">
      <c r="A67" s="3" t="s">
        <v>772</v>
      </c>
      <c r="B67" s="3" t="s">
        <v>142</v>
      </c>
      <c r="C67" s="69" t="s">
        <v>773</v>
      </c>
      <c r="D67" s="69" t="s">
        <v>82</v>
      </c>
      <c r="E67" s="69" t="s">
        <v>619</v>
      </c>
      <c r="F67" s="144">
        <v>4</v>
      </c>
      <c r="G67" s="28" t="s">
        <v>160</v>
      </c>
      <c r="H67" s="28" t="s">
        <v>360</v>
      </c>
      <c r="I67" s="3"/>
      <c r="J67" s="67">
        <v>142000</v>
      </c>
      <c r="K67" s="67">
        <v>0</v>
      </c>
      <c r="L67" s="67">
        <v>0</v>
      </c>
      <c r="M67" s="67">
        <v>0</v>
      </c>
      <c r="N67" s="67">
        <v>0</v>
      </c>
      <c r="O67" s="67">
        <f t="shared" si="113"/>
        <v>142000</v>
      </c>
      <c r="P67" s="67">
        <v>143050</v>
      </c>
      <c r="Q67" s="67">
        <v>0</v>
      </c>
      <c r="R67" s="67">
        <v>0</v>
      </c>
      <c r="S67" s="67">
        <v>0</v>
      </c>
      <c r="T67" s="67">
        <v>0</v>
      </c>
      <c r="U67" s="67">
        <f t="shared" si="114"/>
        <v>143050</v>
      </c>
      <c r="V67" s="67">
        <v>143050</v>
      </c>
      <c r="W67" s="67">
        <v>0</v>
      </c>
      <c r="X67" s="67">
        <v>0</v>
      </c>
      <c r="Y67" s="67">
        <v>0</v>
      </c>
      <c r="Z67" s="67">
        <v>0</v>
      </c>
      <c r="AA67" s="67">
        <f t="shared" si="115"/>
        <v>143050</v>
      </c>
      <c r="AB67" s="67">
        <v>143050</v>
      </c>
      <c r="AC67" s="67">
        <v>0</v>
      </c>
      <c r="AD67" s="67">
        <v>0</v>
      </c>
      <c r="AE67" s="67">
        <v>0</v>
      </c>
      <c r="AF67" s="67">
        <v>0</v>
      </c>
      <c r="AG67" s="67">
        <f t="shared" si="116"/>
        <v>143050</v>
      </c>
      <c r="AH67" s="67">
        <f t="shared" si="103"/>
        <v>571150</v>
      </c>
      <c r="AI67" s="67">
        <f t="shared" si="104"/>
        <v>0</v>
      </c>
      <c r="AJ67" s="67">
        <f t="shared" si="105"/>
        <v>0</v>
      </c>
      <c r="AK67" s="67">
        <f t="shared" si="106"/>
        <v>0</v>
      </c>
      <c r="AL67" s="67">
        <f t="shared" si="107"/>
        <v>0</v>
      </c>
      <c r="AM67" s="67">
        <f t="shared" si="117"/>
        <v>571150</v>
      </c>
      <c r="AN67" s="67"/>
      <c r="AO67" s="67"/>
      <c r="AP67" s="67"/>
      <c r="AQ67" s="67"/>
      <c r="AR67" s="67"/>
      <c r="AS67" s="67">
        <f t="shared" si="118"/>
        <v>0</v>
      </c>
      <c r="AT67" s="67">
        <f t="shared" si="108"/>
        <v>571150</v>
      </c>
      <c r="AU67" s="67">
        <f t="shared" si="109"/>
        <v>0</v>
      </c>
      <c r="AV67" s="67">
        <f t="shared" si="110"/>
        <v>0</v>
      </c>
      <c r="AW67" s="67">
        <f t="shared" si="111"/>
        <v>0</v>
      </c>
      <c r="AX67" s="67">
        <f t="shared" si="112"/>
        <v>0</v>
      </c>
      <c r="AY67" s="67">
        <f t="shared" si="119"/>
        <v>571150</v>
      </c>
    </row>
    <row r="68" spans="1:51" ht="63.75">
      <c r="A68" s="3" t="s">
        <v>774</v>
      </c>
      <c r="B68" s="3" t="s">
        <v>394</v>
      </c>
      <c r="C68" s="69" t="s">
        <v>775</v>
      </c>
      <c r="D68" s="69" t="s">
        <v>71</v>
      </c>
      <c r="E68" s="69"/>
      <c r="F68" s="144">
        <v>4</v>
      </c>
      <c r="G68" s="28" t="s">
        <v>146</v>
      </c>
      <c r="H68" s="28" t="s">
        <v>360</v>
      </c>
      <c r="I68" s="3"/>
      <c r="J68" s="67">
        <v>185133</v>
      </c>
      <c r="K68" s="67">
        <v>0</v>
      </c>
      <c r="L68" s="67">
        <v>0</v>
      </c>
      <c r="M68" s="67">
        <v>0</v>
      </c>
      <c r="N68" s="67">
        <v>0</v>
      </c>
      <c r="O68" s="67">
        <f t="shared" si="113"/>
        <v>185133</v>
      </c>
      <c r="P68" s="67">
        <v>0</v>
      </c>
      <c r="Q68" s="67">
        <v>0</v>
      </c>
      <c r="R68" s="67">
        <v>0</v>
      </c>
      <c r="S68" s="67">
        <v>0</v>
      </c>
      <c r="T68" s="67">
        <v>0</v>
      </c>
      <c r="U68" s="67">
        <f t="shared" si="114"/>
        <v>0</v>
      </c>
      <c r="V68" s="67">
        <v>0</v>
      </c>
      <c r="W68" s="67">
        <v>0</v>
      </c>
      <c r="X68" s="67">
        <v>0</v>
      </c>
      <c r="Y68" s="67">
        <v>0</v>
      </c>
      <c r="Z68" s="67">
        <v>0</v>
      </c>
      <c r="AA68" s="67">
        <f t="shared" si="115"/>
        <v>0</v>
      </c>
      <c r="AB68" s="67">
        <v>0</v>
      </c>
      <c r="AC68" s="67">
        <v>0</v>
      </c>
      <c r="AD68" s="67">
        <v>0</v>
      </c>
      <c r="AE68" s="67">
        <v>0</v>
      </c>
      <c r="AF68" s="67">
        <v>0</v>
      </c>
      <c r="AG68" s="67">
        <f t="shared" si="116"/>
        <v>0</v>
      </c>
      <c r="AH68" s="67">
        <f t="shared" si="103"/>
        <v>185133</v>
      </c>
      <c r="AI68" s="67">
        <f t="shared" si="104"/>
        <v>0</v>
      </c>
      <c r="AJ68" s="67">
        <f t="shared" si="105"/>
        <v>0</v>
      </c>
      <c r="AK68" s="67">
        <f t="shared" si="106"/>
        <v>0</v>
      </c>
      <c r="AL68" s="67">
        <f t="shared" si="107"/>
        <v>0</v>
      </c>
      <c r="AM68" s="67">
        <f t="shared" si="117"/>
        <v>185133</v>
      </c>
      <c r="AN68" s="67"/>
      <c r="AO68" s="67"/>
      <c r="AP68" s="67"/>
      <c r="AQ68" s="67"/>
      <c r="AR68" s="67"/>
      <c r="AS68" s="67">
        <f t="shared" si="118"/>
        <v>0</v>
      </c>
      <c r="AT68" s="67">
        <f t="shared" si="108"/>
        <v>185133</v>
      </c>
      <c r="AU68" s="67">
        <f t="shared" si="109"/>
        <v>0</v>
      </c>
      <c r="AV68" s="67">
        <f t="shared" si="110"/>
        <v>0</v>
      </c>
      <c r="AW68" s="67">
        <f t="shared" si="111"/>
        <v>0</v>
      </c>
      <c r="AX68" s="67">
        <f t="shared" si="112"/>
        <v>0</v>
      </c>
      <c r="AY68" s="67">
        <f t="shared" si="119"/>
        <v>185133</v>
      </c>
    </row>
    <row r="69" spans="1:51" ht="63.75">
      <c r="A69" s="3" t="s">
        <v>776</v>
      </c>
      <c r="B69" s="3" t="s">
        <v>394</v>
      </c>
      <c r="C69" s="69" t="s">
        <v>465</v>
      </c>
      <c r="D69" s="69" t="s">
        <v>71</v>
      </c>
      <c r="E69" s="69"/>
      <c r="F69" s="144">
        <v>4</v>
      </c>
      <c r="G69" s="28" t="s">
        <v>146</v>
      </c>
      <c r="H69" s="28" t="s">
        <v>360</v>
      </c>
      <c r="I69" s="3"/>
      <c r="J69" s="67">
        <v>13654</v>
      </c>
      <c r="K69" s="67">
        <v>0</v>
      </c>
      <c r="L69" s="67">
        <v>0</v>
      </c>
      <c r="M69" s="67">
        <v>0</v>
      </c>
      <c r="N69" s="67">
        <v>0</v>
      </c>
      <c r="O69" s="67">
        <f t="shared" si="113"/>
        <v>13654</v>
      </c>
      <c r="P69" s="67">
        <v>0</v>
      </c>
      <c r="Q69" s="67">
        <v>0</v>
      </c>
      <c r="R69" s="67">
        <v>0</v>
      </c>
      <c r="S69" s="67">
        <v>0</v>
      </c>
      <c r="T69" s="67">
        <v>0</v>
      </c>
      <c r="U69" s="67">
        <f t="shared" si="114"/>
        <v>0</v>
      </c>
      <c r="V69" s="67">
        <v>0</v>
      </c>
      <c r="W69" s="67">
        <v>0</v>
      </c>
      <c r="X69" s="67">
        <v>0</v>
      </c>
      <c r="Y69" s="67">
        <v>0</v>
      </c>
      <c r="Z69" s="67">
        <v>0</v>
      </c>
      <c r="AA69" s="67">
        <f t="shared" si="115"/>
        <v>0</v>
      </c>
      <c r="AB69" s="67">
        <v>0</v>
      </c>
      <c r="AC69" s="67">
        <v>0</v>
      </c>
      <c r="AD69" s="67">
        <v>0</v>
      </c>
      <c r="AE69" s="67">
        <v>0</v>
      </c>
      <c r="AF69" s="67">
        <v>0</v>
      </c>
      <c r="AG69" s="67">
        <f t="shared" si="116"/>
        <v>0</v>
      </c>
      <c r="AH69" s="67">
        <f t="shared" si="103"/>
        <v>13654</v>
      </c>
      <c r="AI69" s="67">
        <f t="shared" si="104"/>
        <v>0</v>
      </c>
      <c r="AJ69" s="67">
        <f t="shared" si="105"/>
        <v>0</v>
      </c>
      <c r="AK69" s="67">
        <f t="shared" si="106"/>
        <v>0</v>
      </c>
      <c r="AL69" s="67">
        <f t="shared" si="107"/>
        <v>0</v>
      </c>
      <c r="AM69" s="67">
        <f t="shared" si="117"/>
        <v>13654</v>
      </c>
      <c r="AN69" s="67"/>
      <c r="AO69" s="67"/>
      <c r="AP69" s="67"/>
      <c r="AQ69" s="67"/>
      <c r="AR69" s="67"/>
      <c r="AS69" s="67">
        <f t="shared" si="118"/>
        <v>0</v>
      </c>
      <c r="AT69" s="67">
        <f t="shared" si="108"/>
        <v>13654</v>
      </c>
      <c r="AU69" s="67">
        <f t="shared" si="109"/>
        <v>0</v>
      </c>
      <c r="AV69" s="67">
        <f t="shared" si="110"/>
        <v>0</v>
      </c>
      <c r="AW69" s="67">
        <f t="shared" si="111"/>
        <v>0</v>
      </c>
      <c r="AX69" s="67">
        <f t="shared" si="112"/>
        <v>0</v>
      </c>
      <c r="AY69" s="67">
        <f t="shared" si="119"/>
        <v>13654</v>
      </c>
    </row>
    <row r="70" spans="1:51" ht="258" customHeight="1">
      <c r="A70" s="3" t="s">
        <v>777</v>
      </c>
      <c r="B70" s="3" t="s">
        <v>110</v>
      </c>
      <c r="C70" s="69" t="s">
        <v>924</v>
      </c>
      <c r="D70" s="69" t="s">
        <v>71</v>
      </c>
      <c r="E70" s="69"/>
      <c r="F70" s="144">
        <v>4</v>
      </c>
      <c r="G70" s="28" t="s">
        <v>320</v>
      </c>
      <c r="H70" s="28" t="s">
        <v>105</v>
      </c>
      <c r="I70" s="3"/>
      <c r="J70" s="67">
        <v>0</v>
      </c>
      <c r="K70" s="67">
        <v>0</v>
      </c>
      <c r="L70" s="67">
        <v>0</v>
      </c>
      <c r="M70" s="67">
        <v>0</v>
      </c>
      <c r="N70" s="67">
        <v>0</v>
      </c>
      <c r="O70" s="67">
        <f t="shared" si="113"/>
        <v>0</v>
      </c>
      <c r="P70" s="67">
        <v>58360</v>
      </c>
      <c r="Q70" s="67">
        <v>0</v>
      </c>
      <c r="R70" s="67">
        <v>0</v>
      </c>
      <c r="S70" s="67">
        <v>0</v>
      </c>
      <c r="T70" s="67">
        <v>0</v>
      </c>
      <c r="U70" s="67">
        <f t="shared" si="114"/>
        <v>58360</v>
      </c>
      <c r="V70" s="67">
        <v>0</v>
      </c>
      <c r="W70" s="67">
        <v>0</v>
      </c>
      <c r="X70" s="67">
        <v>0</v>
      </c>
      <c r="Y70" s="67">
        <v>0</v>
      </c>
      <c r="Z70" s="67">
        <v>0</v>
      </c>
      <c r="AA70" s="67">
        <f t="shared" si="115"/>
        <v>0</v>
      </c>
      <c r="AB70" s="67">
        <v>0</v>
      </c>
      <c r="AC70" s="67">
        <v>0</v>
      </c>
      <c r="AD70" s="67">
        <v>0</v>
      </c>
      <c r="AE70" s="67">
        <v>0</v>
      </c>
      <c r="AF70" s="67">
        <v>0</v>
      </c>
      <c r="AG70" s="67">
        <f t="shared" si="116"/>
        <v>0</v>
      </c>
      <c r="AH70" s="67">
        <f t="shared" si="103"/>
        <v>58360</v>
      </c>
      <c r="AI70" s="67">
        <f t="shared" si="104"/>
        <v>0</v>
      </c>
      <c r="AJ70" s="67">
        <f t="shared" si="105"/>
        <v>0</v>
      </c>
      <c r="AK70" s="67">
        <f t="shared" si="106"/>
        <v>0</v>
      </c>
      <c r="AL70" s="67">
        <f t="shared" si="107"/>
        <v>0</v>
      </c>
      <c r="AM70" s="67">
        <f t="shared" si="117"/>
        <v>58360</v>
      </c>
      <c r="AN70" s="67"/>
      <c r="AO70" s="67"/>
      <c r="AP70" s="67"/>
      <c r="AQ70" s="67"/>
      <c r="AR70" s="67"/>
      <c r="AS70" s="67">
        <f t="shared" si="118"/>
        <v>0</v>
      </c>
      <c r="AT70" s="67">
        <f t="shared" si="108"/>
        <v>58360</v>
      </c>
      <c r="AU70" s="67">
        <f t="shared" si="109"/>
        <v>0</v>
      </c>
      <c r="AV70" s="67">
        <f t="shared" si="110"/>
        <v>0</v>
      </c>
      <c r="AW70" s="67">
        <f t="shared" si="111"/>
        <v>0</v>
      </c>
      <c r="AX70" s="67">
        <f t="shared" si="112"/>
        <v>0</v>
      </c>
      <c r="AY70" s="67">
        <f t="shared" si="119"/>
        <v>58360</v>
      </c>
    </row>
    <row r="71" spans="1:51" ht="104.25" customHeight="1">
      <c r="A71" s="3" t="s">
        <v>778</v>
      </c>
      <c r="B71" s="3" t="s">
        <v>696</v>
      </c>
      <c r="C71" s="69" t="s">
        <v>501</v>
      </c>
      <c r="D71" s="69"/>
      <c r="E71" s="69" t="s">
        <v>166</v>
      </c>
      <c r="F71" s="144">
        <v>4</v>
      </c>
      <c r="G71" s="28">
        <v>16</v>
      </c>
      <c r="H71" s="28" t="s">
        <v>357</v>
      </c>
      <c r="I71" s="3"/>
      <c r="J71" s="67">
        <v>74578</v>
      </c>
      <c r="K71" s="67">
        <v>0</v>
      </c>
      <c r="L71" s="67">
        <v>0</v>
      </c>
      <c r="M71" s="67">
        <v>0</v>
      </c>
      <c r="N71" s="67">
        <v>0</v>
      </c>
      <c r="O71" s="67">
        <f t="shared" si="113"/>
        <v>74578</v>
      </c>
      <c r="P71" s="67">
        <v>242569</v>
      </c>
      <c r="Q71" s="67">
        <v>0</v>
      </c>
      <c r="R71" s="67">
        <v>0</v>
      </c>
      <c r="S71" s="67">
        <v>0</v>
      </c>
      <c r="T71" s="67">
        <v>0</v>
      </c>
      <c r="U71" s="67">
        <f t="shared" si="114"/>
        <v>242569</v>
      </c>
      <c r="V71" s="67">
        <v>561424</v>
      </c>
      <c r="W71" s="67">
        <v>0</v>
      </c>
      <c r="X71" s="67">
        <v>0</v>
      </c>
      <c r="Y71" s="67">
        <v>0</v>
      </c>
      <c r="Z71" s="67">
        <v>0</v>
      </c>
      <c r="AA71" s="67">
        <f t="shared" si="115"/>
        <v>561424</v>
      </c>
      <c r="AB71" s="67">
        <v>673648</v>
      </c>
      <c r="AC71" s="67">
        <v>0</v>
      </c>
      <c r="AD71" s="67">
        <v>0</v>
      </c>
      <c r="AE71" s="67">
        <v>0</v>
      </c>
      <c r="AF71" s="67">
        <v>0</v>
      </c>
      <c r="AG71" s="67">
        <f t="shared" si="116"/>
        <v>673648</v>
      </c>
      <c r="AH71" s="67">
        <f t="shared" si="103"/>
        <v>1552219</v>
      </c>
      <c r="AI71" s="67">
        <f t="shared" si="104"/>
        <v>0</v>
      </c>
      <c r="AJ71" s="67">
        <f t="shared" si="105"/>
        <v>0</v>
      </c>
      <c r="AK71" s="67">
        <f t="shared" si="106"/>
        <v>0</v>
      </c>
      <c r="AL71" s="67">
        <f t="shared" si="107"/>
        <v>0</v>
      </c>
      <c r="AM71" s="67">
        <f t="shared" si="117"/>
        <v>1552219</v>
      </c>
      <c r="AN71" s="67"/>
      <c r="AO71" s="67"/>
      <c r="AP71" s="67"/>
      <c r="AQ71" s="67"/>
      <c r="AR71" s="67"/>
      <c r="AS71" s="67">
        <f t="shared" si="118"/>
        <v>0</v>
      </c>
      <c r="AT71" s="67">
        <f t="shared" si="108"/>
        <v>1552219</v>
      </c>
      <c r="AU71" s="67">
        <f t="shared" si="109"/>
        <v>0</v>
      </c>
      <c r="AV71" s="67">
        <f t="shared" si="110"/>
        <v>0</v>
      </c>
      <c r="AW71" s="67">
        <f t="shared" si="111"/>
        <v>0</v>
      </c>
      <c r="AX71" s="67">
        <f t="shared" si="112"/>
        <v>0</v>
      </c>
      <c r="AY71" s="67">
        <f t="shared" si="119"/>
        <v>1552219</v>
      </c>
    </row>
    <row r="72" spans="1:51" ht="53.25" customHeight="1">
      <c r="A72" s="3" t="s">
        <v>779</v>
      </c>
      <c r="B72" s="3" t="s">
        <v>141</v>
      </c>
      <c r="C72" s="69" t="s">
        <v>465</v>
      </c>
      <c r="D72" s="69" t="s">
        <v>71</v>
      </c>
      <c r="E72" s="69"/>
      <c r="F72" s="144">
        <v>4</v>
      </c>
      <c r="G72" s="28" t="s">
        <v>160</v>
      </c>
      <c r="H72" s="28" t="s">
        <v>105</v>
      </c>
      <c r="I72" s="3"/>
      <c r="J72" s="67">
        <v>11292</v>
      </c>
      <c r="K72" s="67">
        <v>0</v>
      </c>
      <c r="L72" s="67">
        <v>0</v>
      </c>
      <c r="M72" s="67">
        <v>0</v>
      </c>
      <c r="N72" s="67">
        <v>0</v>
      </c>
      <c r="O72" s="67">
        <f t="shared" si="113"/>
        <v>11292</v>
      </c>
      <c r="P72" s="67">
        <v>12377</v>
      </c>
      <c r="Q72" s="67">
        <v>0</v>
      </c>
      <c r="R72" s="67">
        <v>0</v>
      </c>
      <c r="S72" s="67">
        <v>0</v>
      </c>
      <c r="T72" s="67">
        <v>0</v>
      </c>
      <c r="U72" s="67">
        <f t="shared" si="114"/>
        <v>12377</v>
      </c>
      <c r="V72" s="67">
        <v>0</v>
      </c>
      <c r="W72" s="67">
        <v>0</v>
      </c>
      <c r="X72" s="67">
        <v>0</v>
      </c>
      <c r="Y72" s="67">
        <v>0</v>
      </c>
      <c r="Z72" s="67">
        <v>0</v>
      </c>
      <c r="AA72" s="67">
        <f t="shared" si="115"/>
        <v>0</v>
      </c>
      <c r="AB72" s="67">
        <v>0</v>
      </c>
      <c r="AC72" s="67">
        <v>0</v>
      </c>
      <c r="AD72" s="67">
        <v>0</v>
      </c>
      <c r="AE72" s="67">
        <v>0</v>
      </c>
      <c r="AF72" s="67">
        <v>0</v>
      </c>
      <c r="AG72" s="67">
        <f t="shared" si="116"/>
        <v>0</v>
      </c>
      <c r="AH72" s="67">
        <f t="shared" si="103"/>
        <v>23669</v>
      </c>
      <c r="AI72" s="67">
        <f t="shared" si="104"/>
        <v>0</v>
      </c>
      <c r="AJ72" s="67">
        <f t="shared" si="105"/>
        <v>0</v>
      </c>
      <c r="AK72" s="67">
        <f t="shared" si="106"/>
        <v>0</v>
      </c>
      <c r="AL72" s="67">
        <f t="shared" si="107"/>
        <v>0</v>
      </c>
      <c r="AM72" s="67">
        <f t="shared" si="117"/>
        <v>23669</v>
      </c>
      <c r="AN72" s="67"/>
      <c r="AO72" s="67"/>
      <c r="AP72" s="67"/>
      <c r="AQ72" s="67"/>
      <c r="AR72" s="67"/>
      <c r="AS72" s="67">
        <f t="shared" si="118"/>
        <v>0</v>
      </c>
      <c r="AT72" s="67">
        <f t="shared" si="108"/>
        <v>23669</v>
      </c>
      <c r="AU72" s="67">
        <f t="shared" si="109"/>
        <v>0</v>
      </c>
      <c r="AV72" s="67">
        <f t="shared" si="110"/>
        <v>0</v>
      </c>
      <c r="AW72" s="67">
        <f t="shared" si="111"/>
        <v>0</v>
      </c>
      <c r="AX72" s="67">
        <f t="shared" si="112"/>
        <v>0</v>
      </c>
      <c r="AY72" s="67">
        <f t="shared" si="119"/>
        <v>23669</v>
      </c>
    </row>
    <row r="73" spans="1:51" ht="51.75" customHeight="1">
      <c r="A73" s="3" t="s">
        <v>780</v>
      </c>
      <c r="B73" s="3" t="s">
        <v>689</v>
      </c>
      <c r="C73" s="69" t="s">
        <v>781</v>
      </c>
      <c r="D73" s="69"/>
      <c r="E73" s="69" t="s">
        <v>372</v>
      </c>
      <c r="F73" s="144">
        <v>4</v>
      </c>
      <c r="G73" s="28">
        <v>16</v>
      </c>
      <c r="H73" s="28" t="s">
        <v>105</v>
      </c>
      <c r="I73" s="3"/>
      <c r="J73" s="67">
        <v>156</v>
      </c>
      <c r="K73" s="67">
        <v>0</v>
      </c>
      <c r="L73" s="67">
        <v>0</v>
      </c>
      <c r="M73" s="67">
        <v>0</v>
      </c>
      <c r="N73" s="67">
        <v>0</v>
      </c>
      <c r="O73" s="67">
        <f t="shared" si="113"/>
        <v>156</v>
      </c>
      <c r="P73" s="67">
        <v>0</v>
      </c>
      <c r="Q73" s="67">
        <v>0</v>
      </c>
      <c r="R73" s="67">
        <v>0</v>
      </c>
      <c r="S73" s="67">
        <v>0</v>
      </c>
      <c r="T73" s="67">
        <v>0</v>
      </c>
      <c r="U73" s="67">
        <f t="shared" si="114"/>
        <v>0</v>
      </c>
      <c r="V73" s="67">
        <v>0</v>
      </c>
      <c r="W73" s="67">
        <v>0</v>
      </c>
      <c r="X73" s="67">
        <v>0</v>
      </c>
      <c r="Y73" s="67">
        <v>0</v>
      </c>
      <c r="Z73" s="67">
        <v>0</v>
      </c>
      <c r="AA73" s="67">
        <f t="shared" si="115"/>
        <v>0</v>
      </c>
      <c r="AB73" s="67">
        <v>0</v>
      </c>
      <c r="AC73" s="67">
        <v>0</v>
      </c>
      <c r="AD73" s="67">
        <v>0</v>
      </c>
      <c r="AE73" s="67">
        <v>0</v>
      </c>
      <c r="AF73" s="67">
        <v>0</v>
      </c>
      <c r="AG73" s="67">
        <f t="shared" si="116"/>
        <v>0</v>
      </c>
      <c r="AH73" s="67">
        <f t="shared" si="103"/>
        <v>156</v>
      </c>
      <c r="AI73" s="67">
        <f t="shared" si="104"/>
        <v>0</v>
      </c>
      <c r="AJ73" s="67">
        <f t="shared" si="105"/>
        <v>0</v>
      </c>
      <c r="AK73" s="67">
        <f t="shared" si="106"/>
        <v>0</v>
      </c>
      <c r="AL73" s="67">
        <f t="shared" si="107"/>
        <v>0</v>
      </c>
      <c r="AM73" s="67">
        <f t="shared" si="117"/>
        <v>156</v>
      </c>
      <c r="AN73" s="67"/>
      <c r="AO73" s="67"/>
      <c r="AP73" s="67"/>
      <c r="AQ73" s="67"/>
      <c r="AR73" s="67"/>
      <c r="AS73" s="67">
        <f t="shared" si="118"/>
        <v>0</v>
      </c>
      <c r="AT73" s="67">
        <f t="shared" si="108"/>
        <v>156</v>
      </c>
      <c r="AU73" s="67">
        <f t="shared" si="109"/>
        <v>0</v>
      </c>
      <c r="AV73" s="67">
        <f t="shared" si="110"/>
        <v>0</v>
      </c>
      <c r="AW73" s="67">
        <f t="shared" si="111"/>
        <v>0</v>
      </c>
      <c r="AX73" s="67">
        <f t="shared" si="112"/>
        <v>0</v>
      </c>
      <c r="AY73" s="67">
        <f t="shared" si="119"/>
        <v>156</v>
      </c>
    </row>
    <row r="74" spans="1:51" ht="101.25" customHeight="1">
      <c r="A74" s="3" t="s">
        <v>782</v>
      </c>
      <c r="B74" s="3" t="s">
        <v>131</v>
      </c>
      <c r="C74" s="69" t="s">
        <v>465</v>
      </c>
      <c r="D74" s="69" t="s">
        <v>111</v>
      </c>
      <c r="E74" s="69" t="s">
        <v>273</v>
      </c>
      <c r="F74" s="144">
        <v>4</v>
      </c>
      <c r="G74" s="28" t="s">
        <v>320</v>
      </c>
      <c r="H74" s="28" t="s">
        <v>357</v>
      </c>
      <c r="I74" s="3"/>
      <c r="J74" s="67">
        <v>4643</v>
      </c>
      <c r="K74" s="67">
        <v>0</v>
      </c>
      <c r="L74" s="67">
        <v>0</v>
      </c>
      <c r="M74" s="67">
        <v>0</v>
      </c>
      <c r="N74" s="67">
        <v>0</v>
      </c>
      <c r="O74" s="67">
        <f t="shared" si="113"/>
        <v>4643</v>
      </c>
      <c r="P74" s="67">
        <v>0</v>
      </c>
      <c r="Q74" s="67">
        <v>0</v>
      </c>
      <c r="R74" s="67">
        <v>0</v>
      </c>
      <c r="S74" s="67">
        <v>0</v>
      </c>
      <c r="T74" s="67">
        <v>0</v>
      </c>
      <c r="U74" s="67">
        <f t="shared" si="114"/>
        <v>0</v>
      </c>
      <c r="V74" s="67">
        <v>0</v>
      </c>
      <c r="W74" s="67">
        <v>0</v>
      </c>
      <c r="X74" s="67">
        <v>0</v>
      </c>
      <c r="Y74" s="67">
        <v>0</v>
      </c>
      <c r="Z74" s="67">
        <v>0</v>
      </c>
      <c r="AA74" s="67">
        <f t="shared" si="115"/>
        <v>0</v>
      </c>
      <c r="AB74" s="67">
        <v>0</v>
      </c>
      <c r="AC74" s="67">
        <v>0</v>
      </c>
      <c r="AD74" s="67">
        <v>0</v>
      </c>
      <c r="AE74" s="67">
        <v>0</v>
      </c>
      <c r="AF74" s="67">
        <v>0</v>
      </c>
      <c r="AG74" s="67">
        <f t="shared" si="116"/>
        <v>0</v>
      </c>
      <c r="AH74" s="67">
        <f t="shared" si="103"/>
        <v>4643</v>
      </c>
      <c r="AI74" s="67">
        <f t="shared" si="104"/>
        <v>0</v>
      </c>
      <c r="AJ74" s="67">
        <f t="shared" si="105"/>
        <v>0</v>
      </c>
      <c r="AK74" s="67">
        <f t="shared" si="106"/>
        <v>0</v>
      </c>
      <c r="AL74" s="67">
        <f t="shared" si="107"/>
        <v>0</v>
      </c>
      <c r="AM74" s="67">
        <f t="shared" si="117"/>
        <v>4643</v>
      </c>
      <c r="AN74" s="67"/>
      <c r="AO74" s="67"/>
      <c r="AP74" s="67"/>
      <c r="AQ74" s="67"/>
      <c r="AR74" s="67"/>
      <c r="AS74" s="67">
        <f t="shared" si="118"/>
        <v>0</v>
      </c>
      <c r="AT74" s="67">
        <f t="shared" si="108"/>
        <v>4643</v>
      </c>
      <c r="AU74" s="67">
        <f t="shared" si="109"/>
        <v>0</v>
      </c>
      <c r="AV74" s="67">
        <f t="shared" si="110"/>
        <v>0</v>
      </c>
      <c r="AW74" s="67">
        <f t="shared" si="111"/>
        <v>0</v>
      </c>
      <c r="AX74" s="67">
        <f t="shared" si="112"/>
        <v>0</v>
      </c>
      <c r="AY74" s="67">
        <f t="shared" si="119"/>
        <v>4643</v>
      </c>
    </row>
    <row r="75" spans="1:51" ht="65.25" customHeight="1">
      <c r="A75" s="3" t="s">
        <v>783</v>
      </c>
      <c r="B75" s="3" t="s">
        <v>194</v>
      </c>
      <c r="C75" s="69" t="s">
        <v>925</v>
      </c>
      <c r="D75" s="69" t="s">
        <v>82</v>
      </c>
      <c r="E75" s="69" t="s">
        <v>832</v>
      </c>
      <c r="F75" s="144">
        <v>4</v>
      </c>
      <c r="G75" s="28">
        <v>16</v>
      </c>
      <c r="H75" s="28" t="s">
        <v>105</v>
      </c>
      <c r="I75" s="3"/>
      <c r="J75" s="67">
        <v>80185</v>
      </c>
      <c r="K75" s="67">
        <v>0</v>
      </c>
      <c r="L75" s="67">
        <v>0</v>
      </c>
      <c r="M75" s="67">
        <v>0</v>
      </c>
      <c r="N75" s="67">
        <v>0</v>
      </c>
      <c r="O75" s="67">
        <f t="shared" si="113"/>
        <v>80185</v>
      </c>
      <c r="P75" s="67">
        <v>0</v>
      </c>
      <c r="Q75" s="67">
        <v>0</v>
      </c>
      <c r="R75" s="67">
        <v>0</v>
      </c>
      <c r="S75" s="67">
        <v>0</v>
      </c>
      <c r="T75" s="67">
        <v>0</v>
      </c>
      <c r="U75" s="67">
        <f t="shared" si="114"/>
        <v>0</v>
      </c>
      <c r="V75" s="67">
        <v>0</v>
      </c>
      <c r="W75" s="67">
        <v>0</v>
      </c>
      <c r="X75" s="67">
        <v>0</v>
      </c>
      <c r="Y75" s="67">
        <v>0</v>
      </c>
      <c r="Z75" s="67">
        <v>0</v>
      </c>
      <c r="AA75" s="67">
        <f t="shared" si="115"/>
        <v>0</v>
      </c>
      <c r="AB75" s="67">
        <v>0</v>
      </c>
      <c r="AC75" s="67">
        <v>0</v>
      </c>
      <c r="AD75" s="67">
        <v>0</v>
      </c>
      <c r="AE75" s="67">
        <v>0</v>
      </c>
      <c r="AF75" s="67">
        <v>0</v>
      </c>
      <c r="AG75" s="67">
        <f t="shared" si="116"/>
        <v>0</v>
      </c>
      <c r="AH75" s="67">
        <f t="shared" si="103"/>
        <v>80185</v>
      </c>
      <c r="AI75" s="67">
        <f t="shared" si="104"/>
        <v>0</v>
      </c>
      <c r="AJ75" s="67">
        <f t="shared" si="105"/>
        <v>0</v>
      </c>
      <c r="AK75" s="67">
        <f t="shared" si="106"/>
        <v>0</v>
      </c>
      <c r="AL75" s="67">
        <f t="shared" si="107"/>
        <v>0</v>
      </c>
      <c r="AM75" s="67">
        <f t="shared" si="117"/>
        <v>80185</v>
      </c>
      <c r="AN75" s="67"/>
      <c r="AO75" s="67"/>
      <c r="AP75" s="67"/>
      <c r="AQ75" s="67"/>
      <c r="AR75" s="67"/>
      <c r="AS75" s="67">
        <f t="shared" si="118"/>
        <v>0</v>
      </c>
      <c r="AT75" s="67">
        <f t="shared" si="108"/>
        <v>80185</v>
      </c>
      <c r="AU75" s="67">
        <f t="shared" si="109"/>
        <v>0</v>
      </c>
      <c r="AV75" s="67">
        <f t="shared" si="110"/>
        <v>0</v>
      </c>
      <c r="AW75" s="67">
        <f t="shared" si="111"/>
        <v>0</v>
      </c>
      <c r="AX75" s="67">
        <f t="shared" si="112"/>
        <v>0</v>
      </c>
      <c r="AY75" s="67">
        <f t="shared" si="119"/>
        <v>80185</v>
      </c>
    </row>
    <row r="76" spans="1:51" ht="207" customHeight="1">
      <c r="A76" s="3" t="s">
        <v>784</v>
      </c>
      <c r="B76" s="3" t="s">
        <v>131</v>
      </c>
      <c r="C76" s="69" t="s">
        <v>785</v>
      </c>
      <c r="D76" s="69" t="s">
        <v>111</v>
      </c>
      <c r="E76" s="69" t="s">
        <v>273</v>
      </c>
      <c r="F76" s="144">
        <v>4</v>
      </c>
      <c r="G76" s="28" t="s">
        <v>160</v>
      </c>
      <c r="H76" s="28" t="s">
        <v>357</v>
      </c>
      <c r="I76" s="3"/>
      <c r="J76" s="67">
        <v>267861</v>
      </c>
      <c r="K76" s="67">
        <v>0</v>
      </c>
      <c r="L76" s="67">
        <v>0</v>
      </c>
      <c r="M76" s="67">
        <v>0</v>
      </c>
      <c r="N76" s="67">
        <v>0</v>
      </c>
      <c r="O76" s="67">
        <f t="shared" si="113"/>
        <v>267861</v>
      </c>
      <c r="P76" s="67">
        <v>0</v>
      </c>
      <c r="Q76" s="67">
        <v>0</v>
      </c>
      <c r="R76" s="67">
        <v>0</v>
      </c>
      <c r="S76" s="67">
        <v>0</v>
      </c>
      <c r="T76" s="67">
        <v>0</v>
      </c>
      <c r="U76" s="67">
        <f t="shared" si="114"/>
        <v>0</v>
      </c>
      <c r="V76" s="67">
        <v>0</v>
      </c>
      <c r="W76" s="67">
        <v>0</v>
      </c>
      <c r="X76" s="67">
        <v>0</v>
      </c>
      <c r="Y76" s="67">
        <v>0</v>
      </c>
      <c r="Z76" s="67">
        <v>0</v>
      </c>
      <c r="AA76" s="67">
        <f t="shared" si="115"/>
        <v>0</v>
      </c>
      <c r="AB76" s="67">
        <v>0</v>
      </c>
      <c r="AC76" s="67">
        <v>0</v>
      </c>
      <c r="AD76" s="67">
        <v>0</v>
      </c>
      <c r="AE76" s="67">
        <v>0</v>
      </c>
      <c r="AF76" s="67">
        <v>0</v>
      </c>
      <c r="AG76" s="67">
        <f t="shared" si="116"/>
        <v>0</v>
      </c>
      <c r="AH76" s="67">
        <f t="shared" si="103"/>
        <v>267861</v>
      </c>
      <c r="AI76" s="67">
        <f t="shared" si="104"/>
        <v>0</v>
      </c>
      <c r="AJ76" s="67">
        <f t="shared" si="105"/>
        <v>0</v>
      </c>
      <c r="AK76" s="67">
        <f t="shared" si="106"/>
        <v>0</v>
      </c>
      <c r="AL76" s="67">
        <f t="shared" si="107"/>
        <v>0</v>
      </c>
      <c r="AM76" s="67">
        <f t="shared" si="117"/>
        <v>267861</v>
      </c>
      <c r="AN76" s="67"/>
      <c r="AO76" s="67"/>
      <c r="AP76" s="67"/>
      <c r="AQ76" s="67"/>
      <c r="AR76" s="67"/>
      <c r="AS76" s="67">
        <f t="shared" si="118"/>
        <v>0</v>
      </c>
      <c r="AT76" s="67">
        <f t="shared" si="108"/>
        <v>267861</v>
      </c>
      <c r="AU76" s="67">
        <f t="shared" si="109"/>
        <v>0</v>
      </c>
      <c r="AV76" s="67">
        <f t="shared" si="110"/>
        <v>0</v>
      </c>
      <c r="AW76" s="67">
        <f t="shared" si="111"/>
        <v>0</v>
      </c>
      <c r="AX76" s="67">
        <f t="shared" si="112"/>
        <v>0</v>
      </c>
      <c r="AY76" s="67">
        <f t="shared" si="119"/>
        <v>267861</v>
      </c>
    </row>
    <row r="77" spans="1:51" ht="51">
      <c r="A77" s="3" t="s">
        <v>786</v>
      </c>
      <c r="B77" s="3" t="s">
        <v>787</v>
      </c>
      <c r="C77" s="69" t="s">
        <v>465</v>
      </c>
      <c r="D77" s="69"/>
      <c r="E77" s="69" t="s">
        <v>372</v>
      </c>
      <c r="F77" s="144">
        <v>4</v>
      </c>
      <c r="G77" s="28" t="s">
        <v>320</v>
      </c>
      <c r="H77" s="28" t="s">
        <v>105</v>
      </c>
      <c r="I77" s="3"/>
      <c r="J77" s="67">
        <v>92234</v>
      </c>
      <c r="K77" s="67">
        <v>0</v>
      </c>
      <c r="L77" s="67">
        <v>0</v>
      </c>
      <c r="M77" s="67">
        <v>0</v>
      </c>
      <c r="N77" s="67">
        <v>0</v>
      </c>
      <c r="O77" s="67">
        <f t="shared" si="113"/>
        <v>92234</v>
      </c>
      <c r="P77" s="67">
        <v>116774</v>
      </c>
      <c r="Q77" s="67">
        <v>0</v>
      </c>
      <c r="R77" s="67">
        <v>0</v>
      </c>
      <c r="S77" s="67">
        <v>0</v>
      </c>
      <c r="T77" s="67">
        <v>0</v>
      </c>
      <c r="U77" s="67">
        <f t="shared" si="114"/>
        <v>116774</v>
      </c>
      <c r="V77" s="67">
        <v>0</v>
      </c>
      <c r="W77" s="67">
        <v>0</v>
      </c>
      <c r="X77" s="67">
        <v>0</v>
      </c>
      <c r="Y77" s="67">
        <v>0</v>
      </c>
      <c r="Z77" s="67">
        <v>0</v>
      </c>
      <c r="AA77" s="67">
        <f t="shared" si="115"/>
        <v>0</v>
      </c>
      <c r="AB77" s="67">
        <v>0</v>
      </c>
      <c r="AC77" s="67">
        <v>0</v>
      </c>
      <c r="AD77" s="67">
        <v>0</v>
      </c>
      <c r="AE77" s="67">
        <v>0</v>
      </c>
      <c r="AF77" s="67">
        <v>0</v>
      </c>
      <c r="AG77" s="67">
        <f t="shared" si="116"/>
        <v>0</v>
      </c>
      <c r="AH77" s="67">
        <f t="shared" si="103"/>
        <v>209008</v>
      </c>
      <c r="AI77" s="67">
        <f t="shared" si="104"/>
        <v>0</v>
      </c>
      <c r="AJ77" s="67">
        <f t="shared" si="105"/>
        <v>0</v>
      </c>
      <c r="AK77" s="67">
        <f t="shared" si="106"/>
        <v>0</v>
      </c>
      <c r="AL77" s="67">
        <f t="shared" si="107"/>
        <v>0</v>
      </c>
      <c r="AM77" s="67">
        <f t="shared" si="117"/>
        <v>209008</v>
      </c>
      <c r="AN77" s="67"/>
      <c r="AO77" s="67"/>
      <c r="AP77" s="67"/>
      <c r="AQ77" s="67"/>
      <c r="AR77" s="67"/>
      <c r="AS77" s="67">
        <f t="shared" si="118"/>
        <v>0</v>
      </c>
      <c r="AT77" s="67">
        <f t="shared" si="108"/>
        <v>209008</v>
      </c>
      <c r="AU77" s="67">
        <f t="shared" si="109"/>
        <v>0</v>
      </c>
      <c r="AV77" s="67">
        <f t="shared" si="110"/>
        <v>0</v>
      </c>
      <c r="AW77" s="67">
        <f t="shared" si="111"/>
        <v>0</v>
      </c>
      <c r="AX77" s="67">
        <f t="shared" si="112"/>
        <v>0</v>
      </c>
      <c r="AY77" s="67">
        <f t="shared" si="119"/>
        <v>209008</v>
      </c>
    </row>
    <row r="78" spans="1:51" ht="103.5" customHeight="1">
      <c r="A78" s="3" t="s">
        <v>788</v>
      </c>
      <c r="B78" s="3" t="s">
        <v>107</v>
      </c>
      <c r="C78" s="69" t="s">
        <v>789</v>
      </c>
      <c r="D78" s="69" t="s">
        <v>82</v>
      </c>
      <c r="E78" s="69" t="s">
        <v>98</v>
      </c>
      <c r="F78" s="144">
        <v>4</v>
      </c>
      <c r="G78" s="28">
        <v>16</v>
      </c>
      <c r="H78" s="28" t="s">
        <v>156</v>
      </c>
      <c r="I78" s="3"/>
      <c r="J78" s="67">
        <v>3000</v>
      </c>
      <c r="K78" s="67">
        <v>0</v>
      </c>
      <c r="L78" s="67">
        <v>0</v>
      </c>
      <c r="M78" s="67">
        <v>0</v>
      </c>
      <c r="N78" s="67">
        <v>0</v>
      </c>
      <c r="O78" s="67">
        <f t="shared" si="113"/>
        <v>3000</v>
      </c>
      <c r="P78" s="67">
        <v>81601</v>
      </c>
      <c r="Q78" s="67">
        <v>0</v>
      </c>
      <c r="R78" s="67">
        <v>0</v>
      </c>
      <c r="S78" s="67">
        <v>0</v>
      </c>
      <c r="T78" s="67">
        <v>0</v>
      </c>
      <c r="U78" s="67">
        <f t="shared" si="114"/>
        <v>81601</v>
      </c>
      <c r="V78" s="67">
        <v>65550</v>
      </c>
      <c r="W78" s="67">
        <v>0</v>
      </c>
      <c r="X78" s="67">
        <v>0</v>
      </c>
      <c r="Y78" s="67">
        <v>0</v>
      </c>
      <c r="Z78" s="67">
        <v>0</v>
      </c>
      <c r="AA78" s="67">
        <f t="shared" si="115"/>
        <v>65550</v>
      </c>
      <c r="AB78" s="67">
        <v>76328</v>
      </c>
      <c r="AC78" s="67">
        <v>0</v>
      </c>
      <c r="AD78" s="67">
        <v>0</v>
      </c>
      <c r="AE78" s="67">
        <v>0</v>
      </c>
      <c r="AF78" s="67">
        <v>0</v>
      </c>
      <c r="AG78" s="67">
        <f t="shared" si="116"/>
        <v>76328</v>
      </c>
      <c r="AH78" s="67">
        <f t="shared" si="103"/>
        <v>226479</v>
      </c>
      <c r="AI78" s="67">
        <f t="shared" si="104"/>
        <v>0</v>
      </c>
      <c r="AJ78" s="67">
        <f t="shared" si="105"/>
        <v>0</v>
      </c>
      <c r="AK78" s="67">
        <f t="shared" si="106"/>
        <v>0</v>
      </c>
      <c r="AL78" s="67">
        <f t="shared" si="107"/>
        <v>0</v>
      </c>
      <c r="AM78" s="67">
        <f t="shared" si="117"/>
        <v>226479</v>
      </c>
      <c r="AN78" s="67"/>
      <c r="AO78" s="67"/>
      <c r="AP78" s="67"/>
      <c r="AQ78" s="67"/>
      <c r="AR78" s="67"/>
      <c r="AS78" s="67">
        <f t="shared" si="118"/>
        <v>0</v>
      </c>
      <c r="AT78" s="67">
        <f t="shared" si="108"/>
        <v>226479</v>
      </c>
      <c r="AU78" s="67">
        <f t="shared" si="109"/>
        <v>0</v>
      </c>
      <c r="AV78" s="67">
        <f t="shared" si="110"/>
        <v>0</v>
      </c>
      <c r="AW78" s="67">
        <f t="shared" si="111"/>
        <v>0</v>
      </c>
      <c r="AX78" s="67">
        <f t="shared" si="112"/>
        <v>0</v>
      </c>
      <c r="AY78" s="67">
        <f t="shared" si="119"/>
        <v>226479</v>
      </c>
    </row>
    <row r="79" spans="1:51" ht="156" customHeight="1">
      <c r="A79" s="3" t="s">
        <v>790</v>
      </c>
      <c r="B79" s="3" t="s">
        <v>627</v>
      </c>
      <c r="C79" s="69" t="s">
        <v>791</v>
      </c>
      <c r="D79" s="69"/>
      <c r="E79" s="69" t="s">
        <v>627</v>
      </c>
      <c r="F79" s="144">
        <v>4</v>
      </c>
      <c r="G79" s="28"/>
      <c r="H79" s="28" t="s">
        <v>357</v>
      </c>
      <c r="I79" s="3"/>
      <c r="J79" s="67">
        <v>2500</v>
      </c>
      <c r="K79" s="67">
        <v>0</v>
      </c>
      <c r="L79" s="67">
        <v>0</v>
      </c>
      <c r="M79" s="67">
        <v>0</v>
      </c>
      <c r="N79" s="67">
        <v>0</v>
      </c>
      <c r="O79" s="67">
        <f t="shared" si="113"/>
        <v>2500</v>
      </c>
      <c r="P79" s="67">
        <v>0</v>
      </c>
      <c r="Q79" s="67">
        <v>0</v>
      </c>
      <c r="R79" s="67">
        <v>0</v>
      </c>
      <c r="S79" s="67">
        <v>0</v>
      </c>
      <c r="T79" s="67">
        <v>0</v>
      </c>
      <c r="U79" s="67">
        <f t="shared" si="114"/>
        <v>0</v>
      </c>
      <c r="V79" s="67">
        <v>0</v>
      </c>
      <c r="W79" s="67">
        <v>0</v>
      </c>
      <c r="X79" s="67">
        <v>0</v>
      </c>
      <c r="Y79" s="67">
        <v>0</v>
      </c>
      <c r="Z79" s="67">
        <v>0</v>
      </c>
      <c r="AA79" s="67">
        <f t="shared" si="115"/>
        <v>0</v>
      </c>
      <c r="AB79" s="67">
        <v>0</v>
      </c>
      <c r="AC79" s="67">
        <v>0</v>
      </c>
      <c r="AD79" s="67">
        <v>0</v>
      </c>
      <c r="AE79" s="67">
        <v>0</v>
      </c>
      <c r="AF79" s="67">
        <v>0</v>
      </c>
      <c r="AG79" s="67">
        <f t="shared" si="116"/>
        <v>0</v>
      </c>
      <c r="AH79" s="67">
        <f t="shared" si="103"/>
        <v>2500</v>
      </c>
      <c r="AI79" s="67">
        <f t="shared" si="104"/>
        <v>0</v>
      </c>
      <c r="AJ79" s="67">
        <f t="shared" si="105"/>
        <v>0</v>
      </c>
      <c r="AK79" s="67">
        <f t="shared" si="106"/>
        <v>0</v>
      </c>
      <c r="AL79" s="67">
        <f t="shared" si="107"/>
        <v>0</v>
      </c>
      <c r="AM79" s="67">
        <f t="shared" si="117"/>
        <v>2500</v>
      </c>
      <c r="AN79" s="67"/>
      <c r="AO79" s="67"/>
      <c r="AP79" s="67"/>
      <c r="AQ79" s="67"/>
      <c r="AR79" s="67"/>
      <c r="AS79" s="67">
        <f t="shared" si="118"/>
        <v>0</v>
      </c>
      <c r="AT79" s="67">
        <f t="shared" si="108"/>
        <v>2500</v>
      </c>
      <c r="AU79" s="67">
        <f t="shared" si="109"/>
        <v>0</v>
      </c>
      <c r="AV79" s="67">
        <f t="shared" si="110"/>
        <v>0</v>
      </c>
      <c r="AW79" s="67">
        <f t="shared" si="111"/>
        <v>0</v>
      </c>
      <c r="AX79" s="67">
        <f t="shared" si="112"/>
        <v>0</v>
      </c>
      <c r="AY79" s="67">
        <f t="shared" si="119"/>
        <v>2500</v>
      </c>
    </row>
    <row r="80" spans="1:51" ht="55.5" customHeight="1">
      <c r="A80" s="3" t="s">
        <v>792</v>
      </c>
      <c r="B80" s="3" t="s">
        <v>455</v>
      </c>
      <c r="C80" s="69" t="s">
        <v>793</v>
      </c>
      <c r="D80" s="69" t="s">
        <v>82</v>
      </c>
      <c r="E80" s="69" t="s">
        <v>833</v>
      </c>
      <c r="F80" s="144">
        <v>4</v>
      </c>
      <c r="G80" s="28"/>
      <c r="H80" s="28" t="s">
        <v>105</v>
      </c>
      <c r="I80" s="3"/>
      <c r="J80" s="67">
        <v>0</v>
      </c>
      <c r="K80" s="67">
        <v>0</v>
      </c>
      <c r="L80" s="67">
        <v>0</v>
      </c>
      <c r="M80" s="67">
        <v>0</v>
      </c>
      <c r="N80" s="67">
        <v>0</v>
      </c>
      <c r="O80" s="67">
        <f t="shared" si="113"/>
        <v>0</v>
      </c>
      <c r="P80" s="67">
        <v>10996</v>
      </c>
      <c r="Q80" s="67">
        <v>0</v>
      </c>
      <c r="R80" s="67">
        <v>0</v>
      </c>
      <c r="S80" s="67">
        <v>0</v>
      </c>
      <c r="T80" s="67">
        <v>0</v>
      </c>
      <c r="U80" s="67">
        <f t="shared" si="114"/>
        <v>10996</v>
      </c>
      <c r="V80" s="67">
        <v>0</v>
      </c>
      <c r="W80" s="67">
        <v>0</v>
      </c>
      <c r="X80" s="67">
        <v>0</v>
      </c>
      <c r="Y80" s="67">
        <v>0</v>
      </c>
      <c r="Z80" s="67">
        <v>0</v>
      </c>
      <c r="AA80" s="67">
        <f t="shared" si="115"/>
        <v>0</v>
      </c>
      <c r="AB80" s="67">
        <v>0</v>
      </c>
      <c r="AC80" s="67">
        <v>0</v>
      </c>
      <c r="AD80" s="67">
        <v>0</v>
      </c>
      <c r="AE80" s="67">
        <v>0</v>
      </c>
      <c r="AF80" s="67">
        <v>0</v>
      </c>
      <c r="AG80" s="67">
        <f t="shared" si="116"/>
        <v>0</v>
      </c>
      <c r="AH80" s="67">
        <f t="shared" si="103"/>
        <v>10996</v>
      </c>
      <c r="AI80" s="67">
        <f t="shared" si="104"/>
        <v>0</v>
      </c>
      <c r="AJ80" s="67">
        <f t="shared" si="105"/>
        <v>0</v>
      </c>
      <c r="AK80" s="67">
        <f t="shared" si="106"/>
        <v>0</v>
      </c>
      <c r="AL80" s="67">
        <f t="shared" si="107"/>
        <v>0</v>
      </c>
      <c r="AM80" s="67">
        <f t="shared" si="117"/>
        <v>10996</v>
      </c>
      <c r="AN80" s="67"/>
      <c r="AO80" s="67"/>
      <c r="AP80" s="67"/>
      <c r="AQ80" s="67"/>
      <c r="AR80" s="67"/>
      <c r="AS80" s="67">
        <f t="shared" si="118"/>
        <v>0</v>
      </c>
      <c r="AT80" s="67">
        <f t="shared" si="108"/>
        <v>10996</v>
      </c>
      <c r="AU80" s="67">
        <f t="shared" si="109"/>
        <v>0</v>
      </c>
      <c r="AV80" s="67">
        <f t="shared" si="110"/>
        <v>0</v>
      </c>
      <c r="AW80" s="67">
        <f t="shared" si="111"/>
        <v>0</v>
      </c>
      <c r="AX80" s="67">
        <f t="shared" si="112"/>
        <v>0</v>
      </c>
      <c r="AY80" s="67">
        <f t="shared" si="119"/>
        <v>10996</v>
      </c>
    </row>
    <row r="81" spans="1:52">
      <c r="A81" s="3" t="s">
        <v>794</v>
      </c>
      <c r="B81" s="3" t="s">
        <v>696</v>
      </c>
      <c r="C81" s="69" t="s">
        <v>465</v>
      </c>
      <c r="D81" s="69"/>
      <c r="E81" s="69"/>
      <c r="F81" s="144">
        <v>4</v>
      </c>
      <c r="G81" s="28"/>
      <c r="H81" s="28"/>
      <c r="I81" s="3"/>
      <c r="J81" s="67">
        <v>6086</v>
      </c>
      <c r="K81" s="67">
        <v>0</v>
      </c>
      <c r="L81" s="67">
        <v>0</v>
      </c>
      <c r="M81" s="67">
        <v>0</v>
      </c>
      <c r="N81" s="67">
        <v>0</v>
      </c>
      <c r="O81" s="67">
        <f t="shared" si="113"/>
        <v>6086</v>
      </c>
      <c r="P81" s="67">
        <v>0</v>
      </c>
      <c r="Q81" s="67">
        <v>0</v>
      </c>
      <c r="R81" s="67">
        <v>0</v>
      </c>
      <c r="S81" s="67">
        <v>0</v>
      </c>
      <c r="T81" s="67">
        <v>0</v>
      </c>
      <c r="U81" s="67">
        <f t="shared" si="114"/>
        <v>0</v>
      </c>
      <c r="V81" s="67">
        <v>0</v>
      </c>
      <c r="W81" s="67">
        <v>0</v>
      </c>
      <c r="X81" s="67">
        <v>0</v>
      </c>
      <c r="Y81" s="67">
        <v>0</v>
      </c>
      <c r="Z81" s="67">
        <v>0</v>
      </c>
      <c r="AA81" s="67">
        <f t="shared" si="115"/>
        <v>0</v>
      </c>
      <c r="AB81" s="67">
        <v>0</v>
      </c>
      <c r="AC81" s="67">
        <v>0</v>
      </c>
      <c r="AD81" s="67">
        <v>0</v>
      </c>
      <c r="AE81" s="67">
        <v>0</v>
      </c>
      <c r="AF81" s="67">
        <v>0</v>
      </c>
      <c r="AG81" s="67">
        <f t="shared" si="116"/>
        <v>0</v>
      </c>
      <c r="AH81" s="67">
        <f t="shared" si="103"/>
        <v>6086</v>
      </c>
      <c r="AI81" s="67">
        <f t="shared" si="104"/>
        <v>0</v>
      </c>
      <c r="AJ81" s="67">
        <f t="shared" si="105"/>
        <v>0</v>
      </c>
      <c r="AK81" s="67">
        <f t="shared" si="106"/>
        <v>0</v>
      </c>
      <c r="AL81" s="67">
        <f t="shared" si="107"/>
        <v>0</v>
      </c>
      <c r="AM81" s="67">
        <f t="shared" si="117"/>
        <v>6086</v>
      </c>
      <c r="AN81" s="67"/>
      <c r="AO81" s="67"/>
      <c r="AP81" s="67"/>
      <c r="AQ81" s="67"/>
      <c r="AR81" s="67"/>
      <c r="AS81" s="67">
        <f t="shared" si="118"/>
        <v>0</v>
      </c>
      <c r="AT81" s="67">
        <f t="shared" si="108"/>
        <v>6086</v>
      </c>
      <c r="AU81" s="67">
        <f t="shared" si="109"/>
        <v>0</v>
      </c>
      <c r="AV81" s="67">
        <f t="shared" si="110"/>
        <v>0</v>
      </c>
      <c r="AW81" s="67">
        <f t="shared" si="111"/>
        <v>0</v>
      </c>
      <c r="AX81" s="67">
        <f t="shared" si="112"/>
        <v>0</v>
      </c>
      <c r="AY81" s="67">
        <f t="shared" si="119"/>
        <v>6086</v>
      </c>
    </row>
    <row r="82" spans="1:52" ht="73.5" customHeight="1">
      <c r="A82" s="3" t="s">
        <v>795</v>
      </c>
      <c r="B82" s="3" t="s">
        <v>142</v>
      </c>
      <c r="C82" s="69" t="s">
        <v>465</v>
      </c>
      <c r="D82" s="69" t="s">
        <v>82</v>
      </c>
      <c r="E82" s="69" t="s">
        <v>619</v>
      </c>
      <c r="F82" s="144">
        <v>4</v>
      </c>
      <c r="G82" s="28" t="s">
        <v>160</v>
      </c>
      <c r="H82" s="28" t="s">
        <v>360</v>
      </c>
      <c r="I82" s="3"/>
      <c r="J82" s="67">
        <v>16000</v>
      </c>
      <c r="K82" s="67">
        <v>0</v>
      </c>
      <c r="L82" s="67">
        <v>0</v>
      </c>
      <c r="M82" s="67">
        <v>0</v>
      </c>
      <c r="N82" s="67">
        <v>0</v>
      </c>
      <c r="O82" s="67">
        <f t="shared" si="113"/>
        <v>16000</v>
      </c>
      <c r="P82" s="67">
        <v>16000</v>
      </c>
      <c r="Q82" s="67">
        <v>0</v>
      </c>
      <c r="R82" s="67">
        <v>0</v>
      </c>
      <c r="S82" s="67">
        <v>0</v>
      </c>
      <c r="T82" s="67">
        <v>0</v>
      </c>
      <c r="U82" s="67">
        <f t="shared" si="114"/>
        <v>16000</v>
      </c>
      <c r="V82" s="67">
        <v>16000</v>
      </c>
      <c r="W82" s="67">
        <v>0</v>
      </c>
      <c r="X82" s="67">
        <v>0</v>
      </c>
      <c r="Y82" s="67">
        <v>0</v>
      </c>
      <c r="Z82" s="67">
        <v>0</v>
      </c>
      <c r="AA82" s="67">
        <f t="shared" si="115"/>
        <v>16000</v>
      </c>
      <c r="AB82" s="67">
        <v>16000</v>
      </c>
      <c r="AC82" s="67">
        <v>0</v>
      </c>
      <c r="AD82" s="67">
        <v>0</v>
      </c>
      <c r="AE82" s="67">
        <v>0</v>
      </c>
      <c r="AF82" s="67">
        <v>0</v>
      </c>
      <c r="AG82" s="67">
        <f t="shared" si="116"/>
        <v>16000</v>
      </c>
      <c r="AH82" s="67">
        <f t="shared" si="103"/>
        <v>64000</v>
      </c>
      <c r="AI82" s="67">
        <f t="shared" si="104"/>
        <v>0</v>
      </c>
      <c r="AJ82" s="67">
        <f t="shared" si="105"/>
        <v>0</v>
      </c>
      <c r="AK82" s="67">
        <f t="shared" si="106"/>
        <v>0</v>
      </c>
      <c r="AL82" s="67">
        <f t="shared" si="107"/>
        <v>0</v>
      </c>
      <c r="AM82" s="67">
        <f t="shared" si="117"/>
        <v>64000</v>
      </c>
      <c r="AN82" s="67"/>
      <c r="AO82" s="67"/>
      <c r="AP82" s="67"/>
      <c r="AQ82" s="67"/>
      <c r="AR82" s="67"/>
      <c r="AS82" s="67">
        <f t="shared" si="118"/>
        <v>0</v>
      </c>
      <c r="AT82" s="67">
        <f t="shared" si="108"/>
        <v>64000</v>
      </c>
      <c r="AU82" s="67">
        <f t="shared" si="109"/>
        <v>0</v>
      </c>
      <c r="AV82" s="67">
        <f t="shared" si="110"/>
        <v>0</v>
      </c>
      <c r="AW82" s="67">
        <f t="shared" si="111"/>
        <v>0</v>
      </c>
      <c r="AX82" s="67">
        <f t="shared" si="112"/>
        <v>0</v>
      </c>
      <c r="AY82" s="67">
        <f t="shared" si="119"/>
        <v>64000</v>
      </c>
    </row>
    <row r="83" spans="1:52" ht="51">
      <c r="A83" s="3" t="s">
        <v>796</v>
      </c>
      <c r="B83" s="3" t="s">
        <v>797</v>
      </c>
      <c r="C83" s="69" t="s">
        <v>465</v>
      </c>
      <c r="D83" s="69"/>
      <c r="E83" s="69" t="s">
        <v>372</v>
      </c>
      <c r="F83" s="144">
        <v>4</v>
      </c>
      <c r="G83" s="28" t="s">
        <v>320</v>
      </c>
      <c r="H83" s="28" t="s">
        <v>105</v>
      </c>
      <c r="I83" s="3"/>
      <c r="J83" s="67">
        <v>13161</v>
      </c>
      <c r="K83" s="67">
        <v>0</v>
      </c>
      <c r="L83" s="67">
        <v>0</v>
      </c>
      <c r="M83" s="67">
        <v>0</v>
      </c>
      <c r="N83" s="67">
        <v>0</v>
      </c>
      <c r="O83" s="67">
        <f t="shared" si="113"/>
        <v>13161</v>
      </c>
      <c r="P83" s="67">
        <v>16161</v>
      </c>
      <c r="Q83" s="67">
        <v>0</v>
      </c>
      <c r="R83" s="67">
        <v>0</v>
      </c>
      <c r="S83" s="67">
        <v>0</v>
      </c>
      <c r="T83" s="67">
        <v>0</v>
      </c>
      <c r="U83" s="67">
        <f t="shared" si="114"/>
        <v>16161</v>
      </c>
      <c r="V83" s="67">
        <v>0</v>
      </c>
      <c r="W83" s="67">
        <v>0</v>
      </c>
      <c r="X83" s="67">
        <v>0</v>
      </c>
      <c r="Y83" s="67">
        <v>0</v>
      </c>
      <c r="Z83" s="67">
        <v>0</v>
      </c>
      <c r="AA83" s="67">
        <f t="shared" si="115"/>
        <v>0</v>
      </c>
      <c r="AB83" s="67">
        <v>0</v>
      </c>
      <c r="AC83" s="67">
        <v>0</v>
      </c>
      <c r="AD83" s="67">
        <v>0</v>
      </c>
      <c r="AE83" s="67">
        <v>0</v>
      </c>
      <c r="AF83" s="67">
        <v>0</v>
      </c>
      <c r="AG83" s="67">
        <f t="shared" si="116"/>
        <v>0</v>
      </c>
      <c r="AH83" s="67">
        <f t="shared" si="103"/>
        <v>29322</v>
      </c>
      <c r="AI83" s="67">
        <f t="shared" si="104"/>
        <v>0</v>
      </c>
      <c r="AJ83" s="67">
        <f t="shared" si="105"/>
        <v>0</v>
      </c>
      <c r="AK83" s="67">
        <f t="shared" si="106"/>
        <v>0</v>
      </c>
      <c r="AL83" s="67">
        <f t="shared" si="107"/>
        <v>0</v>
      </c>
      <c r="AM83" s="67">
        <f t="shared" si="117"/>
        <v>29322</v>
      </c>
      <c r="AN83" s="67"/>
      <c r="AO83" s="67"/>
      <c r="AP83" s="67"/>
      <c r="AQ83" s="67"/>
      <c r="AR83" s="67"/>
      <c r="AS83" s="67">
        <f t="shared" si="118"/>
        <v>0</v>
      </c>
      <c r="AT83" s="67">
        <f t="shared" si="108"/>
        <v>29322</v>
      </c>
      <c r="AU83" s="67">
        <f t="shared" si="109"/>
        <v>0</v>
      </c>
      <c r="AV83" s="67">
        <f t="shared" si="110"/>
        <v>0</v>
      </c>
      <c r="AW83" s="67">
        <f t="shared" si="111"/>
        <v>0</v>
      </c>
      <c r="AX83" s="67">
        <f t="shared" si="112"/>
        <v>0</v>
      </c>
      <c r="AY83" s="67">
        <f t="shared" si="119"/>
        <v>29322</v>
      </c>
    </row>
    <row r="84" spans="1:52" ht="51" customHeight="1">
      <c r="A84" s="3" t="s">
        <v>798</v>
      </c>
      <c r="B84" s="3" t="s">
        <v>759</v>
      </c>
      <c r="C84" s="69" t="s">
        <v>501</v>
      </c>
      <c r="D84" s="69" t="s">
        <v>71</v>
      </c>
      <c r="E84" s="69"/>
      <c r="F84" s="144">
        <v>4</v>
      </c>
      <c r="G84" s="28" t="s">
        <v>320</v>
      </c>
      <c r="H84" s="28" t="s">
        <v>105</v>
      </c>
      <c r="I84" s="3"/>
      <c r="J84" s="67">
        <v>500000</v>
      </c>
      <c r="K84" s="67">
        <v>0</v>
      </c>
      <c r="L84" s="67">
        <v>0</v>
      </c>
      <c r="M84" s="67">
        <v>0</v>
      </c>
      <c r="N84" s="67">
        <v>0</v>
      </c>
      <c r="O84" s="67">
        <f t="shared" si="113"/>
        <v>500000</v>
      </c>
      <c r="P84" s="67">
        <v>1000000</v>
      </c>
      <c r="Q84" s="67">
        <v>0</v>
      </c>
      <c r="R84" s="67">
        <v>0</v>
      </c>
      <c r="S84" s="67">
        <v>0</v>
      </c>
      <c r="T84" s="67">
        <v>0</v>
      </c>
      <c r="U84" s="67">
        <f t="shared" si="114"/>
        <v>1000000</v>
      </c>
      <c r="V84" s="67">
        <v>0</v>
      </c>
      <c r="W84" s="67">
        <v>0</v>
      </c>
      <c r="X84" s="67">
        <v>0</v>
      </c>
      <c r="Y84" s="67">
        <v>0</v>
      </c>
      <c r="Z84" s="67">
        <v>0</v>
      </c>
      <c r="AA84" s="67">
        <f t="shared" si="115"/>
        <v>0</v>
      </c>
      <c r="AB84" s="67">
        <v>0</v>
      </c>
      <c r="AC84" s="67">
        <v>0</v>
      </c>
      <c r="AD84" s="67">
        <v>0</v>
      </c>
      <c r="AE84" s="67">
        <v>0</v>
      </c>
      <c r="AF84" s="67">
        <v>0</v>
      </c>
      <c r="AG84" s="67">
        <f t="shared" si="116"/>
        <v>0</v>
      </c>
      <c r="AH84" s="67">
        <f t="shared" si="103"/>
        <v>1500000</v>
      </c>
      <c r="AI84" s="67">
        <f t="shared" si="104"/>
        <v>0</v>
      </c>
      <c r="AJ84" s="67">
        <f t="shared" si="105"/>
        <v>0</v>
      </c>
      <c r="AK84" s="67">
        <f t="shared" si="106"/>
        <v>0</v>
      </c>
      <c r="AL84" s="67">
        <f t="shared" si="107"/>
        <v>0</v>
      </c>
      <c r="AM84" s="67">
        <f t="shared" si="117"/>
        <v>1500000</v>
      </c>
      <c r="AN84" s="67"/>
      <c r="AO84" s="67"/>
      <c r="AP84" s="67"/>
      <c r="AQ84" s="67"/>
      <c r="AR84" s="67"/>
      <c r="AS84" s="67">
        <f t="shared" si="118"/>
        <v>0</v>
      </c>
      <c r="AT84" s="67">
        <f t="shared" si="108"/>
        <v>1500000</v>
      </c>
      <c r="AU84" s="67">
        <f t="shared" si="109"/>
        <v>0</v>
      </c>
      <c r="AV84" s="67">
        <f t="shared" si="110"/>
        <v>0</v>
      </c>
      <c r="AW84" s="67">
        <f t="shared" si="111"/>
        <v>0</v>
      </c>
      <c r="AX84" s="67">
        <f t="shared" si="112"/>
        <v>0</v>
      </c>
      <c r="AY84" s="67">
        <f t="shared" si="119"/>
        <v>1500000</v>
      </c>
    </row>
    <row r="85" spans="1:52" ht="38.25">
      <c r="A85" s="3" t="s">
        <v>799</v>
      </c>
      <c r="B85" s="3" t="s">
        <v>107</v>
      </c>
      <c r="C85" s="69" t="s">
        <v>800</v>
      </c>
      <c r="D85" s="69" t="s">
        <v>71</v>
      </c>
      <c r="E85" s="69"/>
      <c r="F85" s="144">
        <v>4</v>
      </c>
      <c r="G85" s="28">
        <v>16</v>
      </c>
      <c r="H85" s="28" t="s">
        <v>156</v>
      </c>
      <c r="I85" s="3"/>
      <c r="J85" s="67">
        <v>0</v>
      </c>
      <c r="K85" s="67">
        <v>0</v>
      </c>
      <c r="L85" s="67">
        <v>0</v>
      </c>
      <c r="M85" s="67">
        <v>0</v>
      </c>
      <c r="N85" s="67">
        <v>0</v>
      </c>
      <c r="O85" s="67">
        <f t="shared" si="113"/>
        <v>0</v>
      </c>
      <c r="P85" s="67">
        <v>33448</v>
      </c>
      <c r="Q85" s="67">
        <v>0</v>
      </c>
      <c r="R85" s="67">
        <v>0</v>
      </c>
      <c r="S85" s="67">
        <v>0</v>
      </c>
      <c r="T85" s="67">
        <v>0</v>
      </c>
      <c r="U85" s="67">
        <f t="shared" si="114"/>
        <v>33448</v>
      </c>
      <c r="V85" s="67">
        <v>0</v>
      </c>
      <c r="W85" s="67">
        <v>0</v>
      </c>
      <c r="X85" s="67">
        <v>0</v>
      </c>
      <c r="Y85" s="67">
        <v>0</v>
      </c>
      <c r="Z85" s="67">
        <v>0</v>
      </c>
      <c r="AA85" s="67">
        <f t="shared" si="115"/>
        <v>0</v>
      </c>
      <c r="AB85" s="67">
        <v>0</v>
      </c>
      <c r="AC85" s="67">
        <v>0</v>
      </c>
      <c r="AD85" s="67">
        <v>0</v>
      </c>
      <c r="AE85" s="67">
        <v>0</v>
      </c>
      <c r="AF85" s="67">
        <v>0</v>
      </c>
      <c r="AG85" s="67">
        <f t="shared" si="116"/>
        <v>0</v>
      </c>
      <c r="AH85" s="67">
        <f t="shared" si="103"/>
        <v>33448</v>
      </c>
      <c r="AI85" s="67">
        <f t="shared" si="104"/>
        <v>0</v>
      </c>
      <c r="AJ85" s="67">
        <f t="shared" si="105"/>
        <v>0</v>
      </c>
      <c r="AK85" s="67">
        <f t="shared" si="106"/>
        <v>0</v>
      </c>
      <c r="AL85" s="67">
        <f t="shared" si="107"/>
        <v>0</v>
      </c>
      <c r="AM85" s="67">
        <f t="shared" si="117"/>
        <v>33448</v>
      </c>
      <c r="AN85" s="67"/>
      <c r="AO85" s="67"/>
      <c r="AP85" s="67"/>
      <c r="AQ85" s="67"/>
      <c r="AR85" s="67"/>
      <c r="AS85" s="67">
        <f t="shared" si="118"/>
        <v>0</v>
      </c>
      <c r="AT85" s="67">
        <f t="shared" si="108"/>
        <v>33448</v>
      </c>
      <c r="AU85" s="67">
        <f t="shared" si="109"/>
        <v>0</v>
      </c>
      <c r="AV85" s="67">
        <f t="shared" si="110"/>
        <v>0</v>
      </c>
      <c r="AW85" s="67">
        <f t="shared" si="111"/>
        <v>0</v>
      </c>
      <c r="AX85" s="67">
        <f t="shared" si="112"/>
        <v>0</v>
      </c>
      <c r="AY85" s="67">
        <f t="shared" si="119"/>
        <v>33448</v>
      </c>
    </row>
    <row r="86" spans="1:52" ht="51">
      <c r="A86" s="3" t="s">
        <v>801</v>
      </c>
      <c r="B86" s="3" t="s">
        <v>142</v>
      </c>
      <c r="C86" s="69" t="s">
        <v>802</v>
      </c>
      <c r="D86" s="69" t="s">
        <v>82</v>
      </c>
      <c r="E86" s="69" t="s">
        <v>942</v>
      </c>
      <c r="F86" s="144">
        <v>4</v>
      </c>
      <c r="G86" s="28" t="s">
        <v>320</v>
      </c>
      <c r="H86" s="28" t="s">
        <v>105</v>
      </c>
      <c r="I86" s="3"/>
      <c r="J86" s="67">
        <v>11000</v>
      </c>
      <c r="K86" s="67">
        <v>0</v>
      </c>
      <c r="L86" s="67">
        <v>0</v>
      </c>
      <c r="M86" s="67">
        <v>0</v>
      </c>
      <c r="N86" s="67">
        <v>0</v>
      </c>
      <c r="O86" s="67">
        <f t="shared" si="113"/>
        <v>11000</v>
      </c>
      <c r="P86" s="67">
        <v>0</v>
      </c>
      <c r="Q86" s="67">
        <v>0</v>
      </c>
      <c r="R86" s="67">
        <v>0</v>
      </c>
      <c r="S86" s="67">
        <v>0</v>
      </c>
      <c r="T86" s="67">
        <v>0</v>
      </c>
      <c r="U86" s="67">
        <f t="shared" si="114"/>
        <v>0</v>
      </c>
      <c r="V86" s="67">
        <v>0</v>
      </c>
      <c r="W86" s="67">
        <v>0</v>
      </c>
      <c r="X86" s="67">
        <v>0</v>
      </c>
      <c r="Y86" s="67">
        <v>0</v>
      </c>
      <c r="Z86" s="67">
        <v>0</v>
      </c>
      <c r="AA86" s="67">
        <f t="shared" si="115"/>
        <v>0</v>
      </c>
      <c r="AB86" s="67">
        <v>0</v>
      </c>
      <c r="AC86" s="67">
        <v>0</v>
      </c>
      <c r="AD86" s="67">
        <v>0</v>
      </c>
      <c r="AE86" s="67">
        <v>0</v>
      </c>
      <c r="AF86" s="67">
        <v>0</v>
      </c>
      <c r="AG86" s="67">
        <f t="shared" si="116"/>
        <v>0</v>
      </c>
      <c r="AH86" s="67">
        <f t="shared" si="103"/>
        <v>11000</v>
      </c>
      <c r="AI86" s="67">
        <f t="shared" si="104"/>
        <v>0</v>
      </c>
      <c r="AJ86" s="67">
        <f t="shared" si="105"/>
        <v>0</v>
      </c>
      <c r="AK86" s="67">
        <f t="shared" si="106"/>
        <v>0</v>
      </c>
      <c r="AL86" s="67">
        <f t="shared" si="107"/>
        <v>0</v>
      </c>
      <c r="AM86" s="67">
        <f t="shared" si="117"/>
        <v>11000</v>
      </c>
      <c r="AN86" s="67"/>
      <c r="AO86" s="67"/>
      <c r="AP86" s="67"/>
      <c r="AQ86" s="67"/>
      <c r="AR86" s="67"/>
      <c r="AS86" s="67">
        <f t="shared" si="118"/>
        <v>0</v>
      </c>
      <c r="AT86" s="67">
        <f t="shared" si="108"/>
        <v>11000</v>
      </c>
      <c r="AU86" s="67">
        <f t="shared" si="109"/>
        <v>0</v>
      </c>
      <c r="AV86" s="67">
        <f t="shared" si="110"/>
        <v>0</v>
      </c>
      <c r="AW86" s="67">
        <f t="shared" si="111"/>
        <v>0</v>
      </c>
      <c r="AX86" s="67">
        <f t="shared" si="112"/>
        <v>0</v>
      </c>
      <c r="AY86" s="67">
        <f t="shared" si="119"/>
        <v>11000</v>
      </c>
    </row>
    <row r="87" spans="1:52" ht="242.25">
      <c r="A87" s="3" t="s">
        <v>803</v>
      </c>
      <c r="B87" s="3" t="s">
        <v>131</v>
      </c>
      <c r="C87" s="69" t="s">
        <v>804</v>
      </c>
      <c r="D87" s="69" t="s">
        <v>82</v>
      </c>
      <c r="E87" s="69" t="s">
        <v>834</v>
      </c>
      <c r="F87" s="144">
        <v>4</v>
      </c>
      <c r="G87" s="28" t="s">
        <v>160</v>
      </c>
      <c r="H87" s="28" t="s">
        <v>357</v>
      </c>
      <c r="I87" s="3"/>
      <c r="J87" s="67">
        <v>33820</v>
      </c>
      <c r="K87" s="67">
        <v>0</v>
      </c>
      <c r="L87" s="67">
        <v>0</v>
      </c>
      <c r="M87" s="67">
        <v>0</v>
      </c>
      <c r="N87" s="67">
        <v>0</v>
      </c>
      <c r="O87" s="67">
        <f t="shared" si="113"/>
        <v>33820</v>
      </c>
      <c r="P87" s="67">
        <v>0</v>
      </c>
      <c r="Q87" s="67">
        <v>0</v>
      </c>
      <c r="R87" s="67">
        <v>0</v>
      </c>
      <c r="S87" s="67">
        <v>0</v>
      </c>
      <c r="T87" s="67">
        <v>0</v>
      </c>
      <c r="U87" s="67">
        <f t="shared" si="114"/>
        <v>0</v>
      </c>
      <c r="V87" s="67">
        <v>0</v>
      </c>
      <c r="W87" s="67">
        <v>0</v>
      </c>
      <c r="X87" s="67">
        <v>0</v>
      </c>
      <c r="Y87" s="67">
        <v>0</v>
      </c>
      <c r="Z87" s="67">
        <v>0</v>
      </c>
      <c r="AA87" s="67">
        <f t="shared" si="115"/>
        <v>0</v>
      </c>
      <c r="AB87" s="67">
        <v>0</v>
      </c>
      <c r="AC87" s="67">
        <v>0</v>
      </c>
      <c r="AD87" s="67">
        <v>0</v>
      </c>
      <c r="AE87" s="67">
        <v>0</v>
      </c>
      <c r="AF87" s="67">
        <v>0</v>
      </c>
      <c r="AG87" s="67">
        <f t="shared" si="116"/>
        <v>0</v>
      </c>
      <c r="AH87" s="67">
        <f t="shared" si="103"/>
        <v>33820</v>
      </c>
      <c r="AI87" s="67">
        <f t="shared" si="104"/>
        <v>0</v>
      </c>
      <c r="AJ87" s="67">
        <f t="shared" si="105"/>
        <v>0</v>
      </c>
      <c r="AK87" s="67">
        <f t="shared" si="106"/>
        <v>0</v>
      </c>
      <c r="AL87" s="67">
        <f t="shared" si="107"/>
        <v>0</v>
      </c>
      <c r="AM87" s="67">
        <f t="shared" si="117"/>
        <v>33820</v>
      </c>
      <c r="AN87" s="67"/>
      <c r="AO87" s="67"/>
      <c r="AP87" s="67"/>
      <c r="AQ87" s="67"/>
      <c r="AR87" s="67"/>
      <c r="AS87" s="67">
        <f t="shared" si="118"/>
        <v>0</v>
      </c>
      <c r="AT87" s="67">
        <f t="shared" si="108"/>
        <v>33820</v>
      </c>
      <c r="AU87" s="67">
        <f t="shared" si="109"/>
        <v>0</v>
      </c>
      <c r="AV87" s="67">
        <f t="shared" si="110"/>
        <v>0</v>
      </c>
      <c r="AW87" s="67">
        <f t="shared" si="111"/>
        <v>0</v>
      </c>
      <c r="AX87" s="67">
        <f t="shared" si="112"/>
        <v>0</v>
      </c>
      <c r="AY87" s="67">
        <f t="shared" si="119"/>
        <v>33820</v>
      </c>
    </row>
    <row r="88" spans="1:52" ht="51">
      <c r="A88" s="3" t="s">
        <v>805</v>
      </c>
      <c r="B88" s="3" t="s">
        <v>770</v>
      </c>
      <c r="C88" s="69" t="s">
        <v>806</v>
      </c>
      <c r="D88" s="69" t="s">
        <v>111</v>
      </c>
      <c r="E88" s="69" t="s">
        <v>276</v>
      </c>
      <c r="F88" s="144">
        <v>4</v>
      </c>
      <c r="G88" s="28"/>
      <c r="H88" s="28" t="s">
        <v>807</v>
      </c>
      <c r="I88" s="3"/>
      <c r="J88" s="67">
        <v>0</v>
      </c>
      <c r="K88" s="67">
        <v>0</v>
      </c>
      <c r="L88" s="67">
        <v>0</v>
      </c>
      <c r="M88" s="67">
        <v>0</v>
      </c>
      <c r="N88" s="67">
        <v>0</v>
      </c>
      <c r="O88" s="67">
        <f t="shared" si="113"/>
        <v>0</v>
      </c>
      <c r="P88" s="67">
        <v>0</v>
      </c>
      <c r="Q88" s="67">
        <v>0</v>
      </c>
      <c r="R88" s="67">
        <v>0</v>
      </c>
      <c r="S88" s="67">
        <v>0</v>
      </c>
      <c r="T88" s="67">
        <v>0</v>
      </c>
      <c r="U88" s="67">
        <f t="shared" si="114"/>
        <v>0</v>
      </c>
      <c r="V88" s="67">
        <v>500000</v>
      </c>
      <c r="W88" s="67">
        <v>0</v>
      </c>
      <c r="X88" s="67">
        <v>0</v>
      </c>
      <c r="Y88" s="67">
        <v>0</v>
      </c>
      <c r="Z88" s="67">
        <v>0</v>
      </c>
      <c r="AA88" s="67">
        <f t="shared" si="115"/>
        <v>500000</v>
      </c>
      <c r="AB88" s="67">
        <v>500000</v>
      </c>
      <c r="AC88" s="67">
        <v>0</v>
      </c>
      <c r="AD88" s="67">
        <v>0</v>
      </c>
      <c r="AE88" s="67">
        <v>0</v>
      </c>
      <c r="AF88" s="67">
        <v>0</v>
      </c>
      <c r="AG88" s="67">
        <f t="shared" si="116"/>
        <v>500000</v>
      </c>
      <c r="AH88" s="67">
        <f t="shared" si="103"/>
        <v>1000000</v>
      </c>
      <c r="AI88" s="67">
        <f t="shared" si="104"/>
        <v>0</v>
      </c>
      <c r="AJ88" s="67">
        <f t="shared" si="105"/>
        <v>0</v>
      </c>
      <c r="AK88" s="67">
        <f t="shared" si="106"/>
        <v>0</v>
      </c>
      <c r="AL88" s="67">
        <f t="shared" si="107"/>
        <v>0</v>
      </c>
      <c r="AM88" s="67">
        <f t="shared" si="117"/>
        <v>1000000</v>
      </c>
      <c r="AN88" s="67"/>
      <c r="AO88" s="67"/>
      <c r="AP88" s="67"/>
      <c r="AQ88" s="67"/>
      <c r="AR88" s="67"/>
      <c r="AS88" s="67">
        <f t="shared" si="118"/>
        <v>0</v>
      </c>
      <c r="AT88" s="67">
        <f t="shared" si="108"/>
        <v>1000000</v>
      </c>
      <c r="AU88" s="67">
        <f t="shared" si="109"/>
        <v>0</v>
      </c>
      <c r="AV88" s="67">
        <f t="shared" si="110"/>
        <v>0</v>
      </c>
      <c r="AW88" s="67">
        <f t="shared" si="111"/>
        <v>0</v>
      </c>
      <c r="AX88" s="67">
        <f t="shared" si="112"/>
        <v>0</v>
      </c>
      <c r="AY88" s="67">
        <f t="shared" si="119"/>
        <v>1000000</v>
      </c>
    </row>
    <row r="89" spans="1:52" ht="51">
      <c r="A89" s="3" t="s">
        <v>808</v>
      </c>
      <c r="B89" s="3" t="s">
        <v>809</v>
      </c>
      <c r="C89" s="69" t="s">
        <v>501</v>
      </c>
      <c r="D89" s="69" t="s">
        <v>111</v>
      </c>
      <c r="E89" s="69" t="s">
        <v>943</v>
      </c>
      <c r="F89" s="144">
        <v>4</v>
      </c>
      <c r="G89" s="28" t="s">
        <v>320</v>
      </c>
      <c r="H89" s="28" t="s">
        <v>105</v>
      </c>
      <c r="I89" s="3"/>
      <c r="J89" s="67">
        <v>16454</v>
      </c>
      <c r="K89" s="67">
        <v>0</v>
      </c>
      <c r="L89" s="67">
        <v>0</v>
      </c>
      <c r="M89" s="67">
        <v>0</v>
      </c>
      <c r="N89" s="67">
        <v>0</v>
      </c>
      <c r="O89" s="67">
        <f t="shared" si="113"/>
        <v>16454</v>
      </c>
      <c r="P89" s="67">
        <v>0</v>
      </c>
      <c r="Q89" s="67">
        <v>0</v>
      </c>
      <c r="R89" s="67">
        <v>0</v>
      </c>
      <c r="S89" s="67">
        <v>0</v>
      </c>
      <c r="T89" s="67">
        <v>0</v>
      </c>
      <c r="U89" s="67">
        <f t="shared" si="114"/>
        <v>0</v>
      </c>
      <c r="V89" s="67">
        <v>0</v>
      </c>
      <c r="W89" s="67">
        <v>0</v>
      </c>
      <c r="X89" s="67">
        <v>0</v>
      </c>
      <c r="Y89" s="67">
        <v>0</v>
      </c>
      <c r="Z89" s="67">
        <v>0</v>
      </c>
      <c r="AA89" s="67">
        <f t="shared" si="115"/>
        <v>0</v>
      </c>
      <c r="AB89" s="67">
        <v>0</v>
      </c>
      <c r="AC89" s="67">
        <v>0</v>
      </c>
      <c r="AD89" s="67">
        <v>0</v>
      </c>
      <c r="AE89" s="67">
        <v>0</v>
      </c>
      <c r="AF89" s="67">
        <v>0</v>
      </c>
      <c r="AG89" s="67">
        <f t="shared" si="116"/>
        <v>0</v>
      </c>
      <c r="AH89" s="67">
        <f t="shared" si="103"/>
        <v>16454</v>
      </c>
      <c r="AI89" s="67">
        <f t="shared" si="104"/>
        <v>0</v>
      </c>
      <c r="AJ89" s="67">
        <f t="shared" si="105"/>
        <v>0</v>
      </c>
      <c r="AK89" s="67">
        <f t="shared" si="106"/>
        <v>0</v>
      </c>
      <c r="AL89" s="67">
        <f t="shared" si="107"/>
        <v>0</v>
      </c>
      <c r="AM89" s="67">
        <f t="shared" si="117"/>
        <v>16454</v>
      </c>
      <c r="AN89" s="67"/>
      <c r="AO89" s="67"/>
      <c r="AP89" s="67"/>
      <c r="AQ89" s="67"/>
      <c r="AR89" s="67"/>
      <c r="AS89" s="67">
        <f t="shared" si="118"/>
        <v>0</v>
      </c>
      <c r="AT89" s="67">
        <f t="shared" si="108"/>
        <v>16454</v>
      </c>
      <c r="AU89" s="67">
        <f t="shared" si="109"/>
        <v>0</v>
      </c>
      <c r="AV89" s="67">
        <f t="shared" si="110"/>
        <v>0</v>
      </c>
      <c r="AW89" s="67">
        <f t="shared" si="111"/>
        <v>0</v>
      </c>
      <c r="AX89" s="67">
        <f t="shared" si="112"/>
        <v>0</v>
      </c>
      <c r="AY89" s="67">
        <f t="shared" si="119"/>
        <v>16454</v>
      </c>
    </row>
    <row r="90" spans="1:52" ht="100.5" customHeight="1">
      <c r="A90" s="3" t="s">
        <v>810</v>
      </c>
      <c r="B90" s="3" t="s">
        <v>684</v>
      </c>
      <c r="C90" s="69" t="s">
        <v>811</v>
      </c>
      <c r="D90" s="69" t="s">
        <v>82</v>
      </c>
      <c r="E90" s="69" t="s">
        <v>812</v>
      </c>
      <c r="F90" s="144">
        <v>4</v>
      </c>
      <c r="G90" s="28" t="s">
        <v>160</v>
      </c>
      <c r="H90" s="28" t="s">
        <v>357</v>
      </c>
      <c r="I90" s="3"/>
      <c r="J90" s="67">
        <v>0</v>
      </c>
      <c r="K90" s="67">
        <v>0</v>
      </c>
      <c r="L90" s="67">
        <v>0</v>
      </c>
      <c r="M90" s="67">
        <v>0</v>
      </c>
      <c r="N90" s="67">
        <v>0</v>
      </c>
      <c r="O90" s="67">
        <f t="shared" si="113"/>
        <v>0</v>
      </c>
      <c r="P90" s="67">
        <v>0</v>
      </c>
      <c r="Q90" s="67">
        <v>0</v>
      </c>
      <c r="R90" s="67">
        <v>0</v>
      </c>
      <c r="S90" s="67">
        <v>0</v>
      </c>
      <c r="T90" s="67">
        <v>0</v>
      </c>
      <c r="U90" s="67">
        <f t="shared" si="114"/>
        <v>0</v>
      </c>
      <c r="V90" s="67">
        <v>0</v>
      </c>
      <c r="W90" s="67">
        <v>0</v>
      </c>
      <c r="X90" s="67">
        <v>0</v>
      </c>
      <c r="Y90" s="67">
        <v>0</v>
      </c>
      <c r="Z90" s="67">
        <v>0</v>
      </c>
      <c r="AA90" s="67">
        <f t="shared" si="115"/>
        <v>0</v>
      </c>
      <c r="AB90" s="67">
        <v>0</v>
      </c>
      <c r="AC90" s="67">
        <v>0</v>
      </c>
      <c r="AD90" s="67">
        <v>0</v>
      </c>
      <c r="AE90" s="67">
        <v>0</v>
      </c>
      <c r="AF90" s="67">
        <v>0</v>
      </c>
      <c r="AG90" s="67">
        <f t="shared" si="116"/>
        <v>0</v>
      </c>
      <c r="AH90" s="67">
        <f t="shared" si="103"/>
        <v>0</v>
      </c>
      <c r="AI90" s="67">
        <f t="shared" si="104"/>
        <v>0</v>
      </c>
      <c r="AJ90" s="67">
        <f t="shared" si="105"/>
        <v>0</v>
      </c>
      <c r="AK90" s="67">
        <f t="shared" si="106"/>
        <v>0</v>
      </c>
      <c r="AL90" s="67">
        <f t="shared" si="107"/>
        <v>0</v>
      </c>
      <c r="AM90" s="67">
        <f t="shared" si="117"/>
        <v>0</v>
      </c>
      <c r="AN90" s="67"/>
      <c r="AO90" s="67"/>
      <c r="AP90" s="67"/>
      <c r="AQ90" s="67"/>
      <c r="AR90" s="67"/>
      <c r="AS90" s="67">
        <f t="shared" si="118"/>
        <v>0</v>
      </c>
      <c r="AT90" s="67">
        <f t="shared" si="108"/>
        <v>0</v>
      </c>
      <c r="AU90" s="67">
        <f t="shared" si="109"/>
        <v>0</v>
      </c>
      <c r="AV90" s="67">
        <f t="shared" si="110"/>
        <v>0</v>
      </c>
      <c r="AW90" s="67">
        <f t="shared" si="111"/>
        <v>0</v>
      </c>
      <c r="AX90" s="67">
        <f t="shared" si="112"/>
        <v>0</v>
      </c>
      <c r="AY90" s="67">
        <f t="shared" si="119"/>
        <v>0</v>
      </c>
      <c r="AZ90" s="56" t="s">
        <v>839</v>
      </c>
    </row>
    <row r="91" spans="1:52" ht="56.25" customHeight="1">
      <c r="A91" s="3" t="s">
        <v>813</v>
      </c>
      <c r="B91" s="3" t="s">
        <v>194</v>
      </c>
      <c r="C91" s="69" t="s">
        <v>814</v>
      </c>
      <c r="D91" s="69" t="s">
        <v>71</v>
      </c>
      <c r="E91" s="69"/>
      <c r="F91" s="144">
        <v>4</v>
      </c>
      <c r="G91" s="28"/>
      <c r="H91" s="28" t="s">
        <v>105</v>
      </c>
      <c r="I91" s="3"/>
      <c r="J91" s="67">
        <v>0</v>
      </c>
      <c r="K91" s="67">
        <v>0</v>
      </c>
      <c r="L91" s="67">
        <v>0</v>
      </c>
      <c r="M91" s="67">
        <v>0</v>
      </c>
      <c r="N91" s="67">
        <v>0</v>
      </c>
      <c r="O91" s="67">
        <f t="shared" si="113"/>
        <v>0</v>
      </c>
      <c r="P91" s="67">
        <v>0</v>
      </c>
      <c r="Q91" s="67">
        <v>0</v>
      </c>
      <c r="R91" s="67">
        <v>0</v>
      </c>
      <c r="S91" s="67">
        <v>0</v>
      </c>
      <c r="T91" s="67">
        <v>0</v>
      </c>
      <c r="U91" s="67">
        <f t="shared" si="114"/>
        <v>0</v>
      </c>
      <c r="V91" s="67">
        <v>0</v>
      </c>
      <c r="W91" s="67">
        <v>0</v>
      </c>
      <c r="X91" s="67">
        <v>0</v>
      </c>
      <c r="Y91" s="67">
        <v>0</v>
      </c>
      <c r="Z91" s="67">
        <v>0</v>
      </c>
      <c r="AA91" s="67">
        <f t="shared" si="115"/>
        <v>0</v>
      </c>
      <c r="AB91" s="67">
        <v>0</v>
      </c>
      <c r="AC91" s="67">
        <v>0</v>
      </c>
      <c r="AD91" s="67">
        <v>0</v>
      </c>
      <c r="AE91" s="67">
        <v>0</v>
      </c>
      <c r="AF91" s="67">
        <v>0</v>
      </c>
      <c r="AG91" s="67">
        <f t="shared" si="116"/>
        <v>0</v>
      </c>
      <c r="AH91" s="67">
        <f t="shared" si="103"/>
        <v>0</v>
      </c>
      <c r="AI91" s="67">
        <f t="shared" si="104"/>
        <v>0</v>
      </c>
      <c r="AJ91" s="67">
        <f t="shared" si="105"/>
        <v>0</v>
      </c>
      <c r="AK91" s="67">
        <f t="shared" si="106"/>
        <v>0</v>
      </c>
      <c r="AL91" s="67">
        <f t="shared" si="107"/>
        <v>0</v>
      </c>
      <c r="AM91" s="67">
        <f t="shared" si="117"/>
        <v>0</v>
      </c>
      <c r="AN91" s="67"/>
      <c r="AO91" s="67"/>
      <c r="AP91" s="67"/>
      <c r="AQ91" s="67"/>
      <c r="AR91" s="67"/>
      <c r="AS91" s="67">
        <f t="shared" si="118"/>
        <v>0</v>
      </c>
      <c r="AT91" s="67">
        <f t="shared" si="108"/>
        <v>0</v>
      </c>
      <c r="AU91" s="67">
        <f t="shared" si="109"/>
        <v>0</v>
      </c>
      <c r="AV91" s="67">
        <f t="shared" si="110"/>
        <v>0</v>
      </c>
      <c r="AW91" s="67">
        <f t="shared" si="111"/>
        <v>0</v>
      </c>
      <c r="AX91" s="67">
        <f t="shared" si="112"/>
        <v>0</v>
      </c>
      <c r="AY91" s="67">
        <f t="shared" si="119"/>
        <v>0</v>
      </c>
      <c r="AZ91" s="56"/>
    </row>
    <row r="92" spans="1:52" ht="54" customHeight="1">
      <c r="A92" s="3" t="s">
        <v>905</v>
      </c>
      <c r="B92" s="3" t="s">
        <v>229</v>
      </c>
      <c r="C92" s="69" t="s">
        <v>815</v>
      </c>
      <c r="D92" s="69" t="s">
        <v>111</v>
      </c>
      <c r="E92" s="69" t="s">
        <v>947</v>
      </c>
      <c r="F92" s="144">
        <v>4</v>
      </c>
      <c r="G92" s="28"/>
      <c r="H92" s="28" t="s">
        <v>105</v>
      </c>
      <c r="I92" s="3"/>
      <c r="J92" s="67">
        <v>0</v>
      </c>
      <c r="K92" s="67">
        <v>0</v>
      </c>
      <c r="L92" s="67">
        <v>0</v>
      </c>
      <c r="M92" s="67">
        <v>0</v>
      </c>
      <c r="N92" s="67">
        <v>0</v>
      </c>
      <c r="O92" s="67">
        <f t="shared" si="113"/>
        <v>0</v>
      </c>
      <c r="P92" s="67">
        <v>0</v>
      </c>
      <c r="Q92" s="67">
        <v>0</v>
      </c>
      <c r="R92" s="67">
        <v>0</v>
      </c>
      <c r="S92" s="67">
        <v>0</v>
      </c>
      <c r="T92" s="67">
        <v>0</v>
      </c>
      <c r="U92" s="67">
        <f t="shared" si="114"/>
        <v>0</v>
      </c>
      <c r="V92" s="67">
        <v>0</v>
      </c>
      <c r="W92" s="67">
        <v>0</v>
      </c>
      <c r="X92" s="67">
        <v>0</v>
      </c>
      <c r="Y92" s="67">
        <v>0</v>
      </c>
      <c r="Z92" s="67">
        <v>0</v>
      </c>
      <c r="AA92" s="67">
        <f t="shared" si="115"/>
        <v>0</v>
      </c>
      <c r="AB92" s="67">
        <v>0</v>
      </c>
      <c r="AC92" s="67">
        <v>0</v>
      </c>
      <c r="AD92" s="67">
        <v>0</v>
      </c>
      <c r="AE92" s="67">
        <v>0</v>
      </c>
      <c r="AF92" s="67">
        <v>0</v>
      </c>
      <c r="AG92" s="67">
        <f t="shared" si="116"/>
        <v>0</v>
      </c>
      <c r="AH92" s="67">
        <f t="shared" si="103"/>
        <v>0</v>
      </c>
      <c r="AI92" s="67">
        <f t="shared" si="104"/>
        <v>0</v>
      </c>
      <c r="AJ92" s="67">
        <f t="shared" si="105"/>
        <v>0</v>
      </c>
      <c r="AK92" s="67">
        <f t="shared" si="106"/>
        <v>0</v>
      </c>
      <c r="AL92" s="67">
        <f t="shared" si="107"/>
        <v>0</v>
      </c>
      <c r="AM92" s="67">
        <f t="shared" si="117"/>
        <v>0</v>
      </c>
      <c r="AN92" s="67"/>
      <c r="AO92" s="67"/>
      <c r="AP92" s="67"/>
      <c r="AQ92" s="67"/>
      <c r="AR92" s="67"/>
      <c r="AS92" s="67">
        <f t="shared" si="118"/>
        <v>0</v>
      </c>
      <c r="AT92" s="67">
        <f t="shared" si="108"/>
        <v>0</v>
      </c>
      <c r="AU92" s="67">
        <f t="shared" si="109"/>
        <v>0</v>
      </c>
      <c r="AV92" s="67">
        <f t="shared" si="110"/>
        <v>0</v>
      </c>
      <c r="AW92" s="67">
        <f t="shared" si="111"/>
        <v>0</v>
      </c>
      <c r="AX92" s="67">
        <f t="shared" si="112"/>
        <v>0</v>
      </c>
      <c r="AY92" s="67">
        <f t="shared" si="119"/>
        <v>0</v>
      </c>
      <c r="AZ92" s="56"/>
    </row>
    <row r="93" spans="1:52" ht="245.25" customHeight="1">
      <c r="A93" s="3" t="s">
        <v>906</v>
      </c>
      <c r="B93" s="3" t="s">
        <v>703</v>
      </c>
      <c r="C93" s="69" t="s">
        <v>816</v>
      </c>
      <c r="D93" s="69" t="s">
        <v>111</v>
      </c>
      <c r="E93" s="69" t="s">
        <v>817</v>
      </c>
      <c r="F93" s="144">
        <v>4</v>
      </c>
      <c r="G93" s="28"/>
      <c r="H93" s="28" t="s">
        <v>105</v>
      </c>
      <c r="I93" s="3"/>
      <c r="J93" s="67">
        <v>0</v>
      </c>
      <c r="K93" s="67">
        <v>0</v>
      </c>
      <c r="L93" s="67">
        <v>0</v>
      </c>
      <c r="M93" s="67">
        <v>0</v>
      </c>
      <c r="N93" s="67">
        <v>0</v>
      </c>
      <c r="O93" s="67">
        <f t="shared" si="113"/>
        <v>0</v>
      </c>
      <c r="P93" s="67">
        <v>0</v>
      </c>
      <c r="Q93" s="67">
        <v>0</v>
      </c>
      <c r="R93" s="67">
        <v>0</v>
      </c>
      <c r="S93" s="67">
        <v>0</v>
      </c>
      <c r="T93" s="67">
        <v>0</v>
      </c>
      <c r="U93" s="67">
        <f t="shared" si="114"/>
        <v>0</v>
      </c>
      <c r="V93" s="67">
        <v>0</v>
      </c>
      <c r="W93" s="67">
        <v>0</v>
      </c>
      <c r="X93" s="67">
        <v>0</v>
      </c>
      <c r="Y93" s="67">
        <v>0</v>
      </c>
      <c r="Z93" s="67">
        <v>0</v>
      </c>
      <c r="AA93" s="67">
        <f t="shared" si="115"/>
        <v>0</v>
      </c>
      <c r="AB93" s="67">
        <v>0</v>
      </c>
      <c r="AC93" s="67">
        <v>0</v>
      </c>
      <c r="AD93" s="67">
        <v>0</v>
      </c>
      <c r="AE93" s="67">
        <v>0</v>
      </c>
      <c r="AF93" s="67">
        <v>0</v>
      </c>
      <c r="AG93" s="67">
        <f t="shared" si="116"/>
        <v>0</v>
      </c>
      <c r="AH93" s="67">
        <f t="shared" si="103"/>
        <v>0</v>
      </c>
      <c r="AI93" s="67">
        <f t="shared" si="104"/>
        <v>0</v>
      </c>
      <c r="AJ93" s="67">
        <f t="shared" si="105"/>
        <v>0</v>
      </c>
      <c r="AK93" s="67">
        <f t="shared" si="106"/>
        <v>0</v>
      </c>
      <c r="AL93" s="67">
        <f t="shared" si="107"/>
        <v>0</v>
      </c>
      <c r="AM93" s="67">
        <f t="shared" si="117"/>
        <v>0</v>
      </c>
      <c r="AN93" s="67"/>
      <c r="AO93" s="67"/>
      <c r="AP93" s="67"/>
      <c r="AQ93" s="67"/>
      <c r="AR93" s="67"/>
      <c r="AS93" s="67">
        <f t="shared" si="118"/>
        <v>0</v>
      </c>
      <c r="AT93" s="67">
        <f t="shared" si="108"/>
        <v>0</v>
      </c>
      <c r="AU93" s="67">
        <f t="shared" si="109"/>
        <v>0</v>
      </c>
      <c r="AV93" s="67">
        <f t="shared" si="110"/>
        <v>0</v>
      </c>
      <c r="AW93" s="67">
        <f t="shared" si="111"/>
        <v>0</v>
      </c>
      <c r="AX93" s="67">
        <f t="shared" si="112"/>
        <v>0</v>
      </c>
      <c r="AY93" s="67">
        <f t="shared" si="119"/>
        <v>0</v>
      </c>
      <c r="AZ93" s="56"/>
    </row>
    <row r="94" spans="1:52" ht="56.25" customHeight="1">
      <c r="A94" s="3" t="s">
        <v>907</v>
      </c>
      <c r="B94" s="3" t="s">
        <v>818</v>
      </c>
      <c r="C94" s="69" t="s">
        <v>819</v>
      </c>
      <c r="D94" s="69" t="s">
        <v>111</v>
      </c>
      <c r="E94" s="69" t="s">
        <v>830</v>
      </c>
      <c r="F94" s="144">
        <v>4</v>
      </c>
      <c r="G94" s="28"/>
      <c r="H94" s="28" t="s">
        <v>105</v>
      </c>
      <c r="I94" s="3"/>
      <c r="J94" s="67">
        <v>0</v>
      </c>
      <c r="K94" s="67">
        <v>0</v>
      </c>
      <c r="L94" s="67">
        <v>0</v>
      </c>
      <c r="M94" s="67">
        <v>0</v>
      </c>
      <c r="N94" s="67">
        <v>0</v>
      </c>
      <c r="O94" s="67">
        <f t="shared" si="113"/>
        <v>0</v>
      </c>
      <c r="P94" s="67">
        <v>0</v>
      </c>
      <c r="Q94" s="67">
        <v>0</v>
      </c>
      <c r="R94" s="67">
        <v>0</v>
      </c>
      <c r="S94" s="67">
        <v>0</v>
      </c>
      <c r="T94" s="67">
        <v>0</v>
      </c>
      <c r="U94" s="67">
        <f t="shared" si="114"/>
        <v>0</v>
      </c>
      <c r="V94" s="67">
        <v>0</v>
      </c>
      <c r="W94" s="67">
        <v>0</v>
      </c>
      <c r="X94" s="67">
        <v>0</v>
      </c>
      <c r="Y94" s="67">
        <v>0</v>
      </c>
      <c r="Z94" s="67">
        <v>0</v>
      </c>
      <c r="AA94" s="67">
        <f t="shared" si="115"/>
        <v>0</v>
      </c>
      <c r="AB94" s="67">
        <v>0</v>
      </c>
      <c r="AC94" s="67">
        <v>0</v>
      </c>
      <c r="AD94" s="67">
        <v>0</v>
      </c>
      <c r="AE94" s="67">
        <v>0</v>
      </c>
      <c r="AF94" s="67">
        <v>0</v>
      </c>
      <c r="AG94" s="67">
        <f t="shared" si="116"/>
        <v>0</v>
      </c>
      <c r="AH94" s="67">
        <f t="shared" si="103"/>
        <v>0</v>
      </c>
      <c r="AI94" s="67">
        <f t="shared" si="104"/>
        <v>0</v>
      </c>
      <c r="AJ94" s="67">
        <f t="shared" si="105"/>
        <v>0</v>
      </c>
      <c r="AK94" s="67">
        <f t="shared" si="106"/>
        <v>0</v>
      </c>
      <c r="AL94" s="67">
        <f t="shared" si="107"/>
        <v>0</v>
      </c>
      <c r="AM94" s="67">
        <f t="shared" si="117"/>
        <v>0</v>
      </c>
      <c r="AN94" s="67"/>
      <c r="AO94" s="67"/>
      <c r="AP94" s="67"/>
      <c r="AQ94" s="67"/>
      <c r="AR94" s="67"/>
      <c r="AS94" s="67">
        <f t="shared" si="118"/>
        <v>0</v>
      </c>
      <c r="AT94" s="67">
        <f t="shared" si="108"/>
        <v>0</v>
      </c>
      <c r="AU94" s="67">
        <f t="shared" si="109"/>
        <v>0</v>
      </c>
      <c r="AV94" s="67">
        <f t="shared" si="110"/>
        <v>0</v>
      </c>
      <c r="AW94" s="67">
        <f t="shared" si="111"/>
        <v>0</v>
      </c>
      <c r="AX94" s="67">
        <f t="shared" si="112"/>
        <v>0</v>
      </c>
      <c r="AY94" s="67">
        <f t="shared" si="119"/>
        <v>0</v>
      </c>
      <c r="AZ94" s="56"/>
    </row>
    <row r="95" spans="1:52" ht="51" customHeight="1">
      <c r="A95" s="3" t="s">
        <v>908</v>
      </c>
      <c r="B95" s="3" t="s">
        <v>820</v>
      </c>
      <c r="C95" s="69" t="s">
        <v>821</v>
      </c>
      <c r="D95" s="69" t="s">
        <v>111</v>
      </c>
      <c r="E95" s="69" t="s">
        <v>822</v>
      </c>
      <c r="F95" s="144">
        <v>4</v>
      </c>
      <c r="G95" s="28"/>
      <c r="H95" s="28" t="s">
        <v>105</v>
      </c>
      <c r="I95" s="3"/>
      <c r="J95" s="67">
        <v>0</v>
      </c>
      <c r="K95" s="67">
        <v>0</v>
      </c>
      <c r="L95" s="67">
        <v>0</v>
      </c>
      <c r="M95" s="67">
        <v>0</v>
      </c>
      <c r="N95" s="67">
        <v>0</v>
      </c>
      <c r="O95" s="67">
        <f t="shared" si="113"/>
        <v>0</v>
      </c>
      <c r="P95" s="67">
        <v>0</v>
      </c>
      <c r="Q95" s="67">
        <v>0</v>
      </c>
      <c r="R95" s="67">
        <v>0</v>
      </c>
      <c r="S95" s="67">
        <v>0</v>
      </c>
      <c r="T95" s="67">
        <v>0</v>
      </c>
      <c r="U95" s="67">
        <f t="shared" si="114"/>
        <v>0</v>
      </c>
      <c r="V95" s="67">
        <v>0</v>
      </c>
      <c r="W95" s="67">
        <v>0</v>
      </c>
      <c r="X95" s="67">
        <v>0</v>
      </c>
      <c r="Y95" s="67">
        <v>0</v>
      </c>
      <c r="Z95" s="67">
        <v>0</v>
      </c>
      <c r="AA95" s="67">
        <f t="shared" si="115"/>
        <v>0</v>
      </c>
      <c r="AB95" s="67">
        <v>0</v>
      </c>
      <c r="AC95" s="67">
        <v>0</v>
      </c>
      <c r="AD95" s="67">
        <v>0</v>
      </c>
      <c r="AE95" s="67">
        <v>0</v>
      </c>
      <c r="AF95" s="67">
        <v>0</v>
      </c>
      <c r="AG95" s="67">
        <f t="shared" si="116"/>
        <v>0</v>
      </c>
      <c r="AH95" s="67">
        <f t="shared" si="103"/>
        <v>0</v>
      </c>
      <c r="AI95" s="67">
        <f t="shared" si="104"/>
        <v>0</v>
      </c>
      <c r="AJ95" s="67">
        <f t="shared" si="105"/>
        <v>0</v>
      </c>
      <c r="AK95" s="67">
        <f t="shared" si="106"/>
        <v>0</v>
      </c>
      <c r="AL95" s="67">
        <f t="shared" si="107"/>
        <v>0</v>
      </c>
      <c r="AM95" s="67">
        <f t="shared" si="117"/>
        <v>0</v>
      </c>
      <c r="AN95" s="67"/>
      <c r="AO95" s="67"/>
      <c r="AP95" s="67"/>
      <c r="AQ95" s="67"/>
      <c r="AR95" s="67"/>
      <c r="AS95" s="67">
        <f t="shared" si="118"/>
        <v>0</v>
      </c>
      <c r="AT95" s="67">
        <f t="shared" si="108"/>
        <v>0</v>
      </c>
      <c r="AU95" s="67">
        <f t="shared" si="109"/>
        <v>0</v>
      </c>
      <c r="AV95" s="67">
        <f t="shared" si="110"/>
        <v>0</v>
      </c>
      <c r="AW95" s="67">
        <f t="shared" si="111"/>
        <v>0</v>
      </c>
      <c r="AX95" s="67">
        <f t="shared" si="112"/>
        <v>0</v>
      </c>
      <c r="AY95" s="67">
        <f t="shared" si="119"/>
        <v>0</v>
      </c>
      <c r="AZ95" s="56"/>
    </row>
    <row r="96" spans="1:52" ht="27.75" customHeight="1">
      <c r="A96" s="3" t="s">
        <v>909</v>
      </c>
      <c r="B96" s="3" t="s">
        <v>770</v>
      </c>
      <c r="C96" s="69" t="s">
        <v>823</v>
      </c>
      <c r="D96" s="69" t="s">
        <v>111</v>
      </c>
      <c r="E96" s="69" t="s">
        <v>276</v>
      </c>
      <c r="F96" s="144">
        <v>4</v>
      </c>
      <c r="G96" s="28"/>
      <c r="H96" s="28" t="s">
        <v>807</v>
      </c>
      <c r="I96" s="3"/>
      <c r="J96" s="67">
        <v>0</v>
      </c>
      <c r="K96" s="67">
        <v>0</v>
      </c>
      <c r="L96" s="67">
        <v>0</v>
      </c>
      <c r="M96" s="67">
        <v>0</v>
      </c>
      <c r="N96" s="67">
        <v>0</v>
      </c>
      <c r="O96" s="67">
        <f t="shared" si="113"/>
        <v>0</v>
      </c>
      <c r="P96" s="67">
        <v>0</v>
      </c>
      <c r="Q96" s="67">
        <v>0</v>
      </c>
      <c r="R96" s="67">
        <v>0</v>
      </c>
      <c r="S96" s="67">
        <v>0</v>
      </c>
      <c r="T96" s="67">
        <v>0</v>
      </c>
      <c r="U96" s="67">
        <f t="shared" si="114"/>
        <v>0</v>
      </c>
      <c r="V96" s="67">
        <v>0</v>
      </c>
      <c r="W96" s="67">
        <v>0</v>
      </c>
      <c r="X96" s="67">
        <v>0</v>
      </c>
      <c r="Y96" s="67">
        <v>0</v>
      </c>
      <c r="Z96" s="67">
        <v>0</v>
      </c>
      <c r="AA96" s="67">
        <f t="shared" si="115"/>
        <v>0</v>
      </c>
      <c r="AB96" s="67">
        <v>0</v>
      </c>
      <c r="AC96" s="67">
        <v>0</v>
      </c>
      <c r="AD96" s="67">
        <v>0</v>
      </c>
      <c r="AE96" s="67">
        <v>0</v>
      </c>
      <c r="AF96" s="67">
        <v>0</v>
      </c>
      <c r="AG96" s="67">
        <f t="shared" si="116"/>
        <v>0</v>
      </c>
      <c r="AH96" s="67">
        <f t="shared" si="103"/>
        <v>0</v>
      </c>
      <c r="AI96" s="67">
        <f t="shared" si="104"/>
        <v>0</v>
      </c>
      <c r="AJ96" s="67">
        <f t="shared" si="105"/>
        <v>0</v>
      </c>
      <c r="AK96" s="67">
        <f t="shared" si="106"/>
        <v>0</v>
      </c>
      <c r="AL96" s="67">
        <f t="shared" si="107"/>
        <v>0</v>
      </c>
      <c r="AM96" s="67">
        <f t="shared" si="117"/>
        <v>0</v>
      </c>
      <c r="AN96" s="67"/>
      <c r="AO96" s="67"/>
      <c r="AP96" s="67"/>
      <c r="AQ96" s="67"/>
      <c r="AR96" s="67"/>
      <c r="AS96" s="67">
        <f t="shared" si="118"/>
        <v>0</v>
      </c>
      <c r="AT96" s="67">
        <f t="shared" si="108"/>
        <v>0</v>
      </c>
      <c r="AU96" s="67">
        <f t="shared" si="109"/>
        <v>0</v>
      </c>
      <c r="AV96" s="67">
        <f t="shared" si="110"/>
        <v>0</v>
      </c>
      <c r="AW96" s="67">
        <f t="shared" si="111"/>
        <v>0</v>
      </c>
      <c r="AX96" s="67">
        <f t="shared" si="112"/>
        <v>0</v>
      </c>
      <c r="AY96" s="67">
        <f t="shared" si="119"/>
        <v>0</v>
      </c>
      <c r="AZ96" s="56"/>
    </row>
    <row r="97" spans="1:51" ht="76.5">
      <c r="A97" s="3" t="s">
        <v>824</v>
      </c>
      <c r="B97" s="3" t="s">
        <v>229</v>
      </c>
      <c r="C97" s="69" t="s">
        <v>815</v>
      </c>
      <c r="D97" s="69" t="s">
        <v>111</v>
      </c>
      <c r="E97" s="69" t="s">
        <v>944</v>
      </c>
      <c r="F97" s="144">
        <v>4</v>
      </c>
      <c r="G97" s="28"/>
      <c r="H97" s="28" t="s">
        <v>105</v>
      </c>
      <c r="I97" s="3"/>
      <c r="J97" s="67">
        <v>0</v>
      </c>
      <c r="K97" s="67">
        <v>0</v>
      </c>
      <c r="L97" s="67">
        <v>0</v>
      </c>
      <c r="M97" s="67">
        <v>0</v>
      </c>
      <c r="N97" s="67">
        <v>0</v>
      </c>
      <c r="O97" s="67">
        <f t="shared" si="113"/>
        <v>0</v>
      </c>
      <c r="P97" s="67">
        <v>0</v>
      </c>
      <c r="Q97" s="67">
        <v>0</v>
      </c>
      <c r="R97" s="67">
        <v>0</v>
      </c>
      <c r="S97" s="67">
        <v>0</v>
      </c>
      <c r="T97" s="67">
        <v>0</v>
      </c>
      <c r="U97" s="67">
        <f t="shared" si="114"/>
        <v>0</v>
      </c>
      <c r="V97" s="67">
        <v>0</v>
      </c>
      <c r="W97" s="67">
        <v>0</v>
      </c>
      <c r="X97" s="67">
        <v>0</v>
      </c>
      <c r="Y97" s="67">
        <v>0</v>
      </c>
      <c r="Z97" s="67">
        <v>0</v>
      </c>
      <c r="AA97" s="67">
        <f t="shared" si="115"/>
        <v>0</v>
      </c>
      <c r="AB97" s="67">
        <v>0</v>
      </c>
      <c r="AC97" s="67">
        <v>0</v>
      </c>
      <c r="AD97" s="67">
        <v>0</v>
      </c>
      <c r="AE97" s="67">
        <v>0</v>
      </c>
      <c r="AF97" s="67">
        <v>0</v>
      </c>
      <c r="AG97" s="67">
        <f t="shared" si="116"/>
        <v>0</v>
      </c>
      <c r="AH97" s="67">
        <f t="shared" si="103"/>
        <v>0</v>
      </c>
      <c r="AI97" s="67">
        <f t="shared" si="104"/>
        <v>0</v>
      </c>
      <c r="AJ97" s="67">
        <f t="shared" si="105"/>
        <v>0</v>
      </c>
      <c r="AK97" s="67">
        <f t="shared" si="106"/>
        <v>0</v>
      </c>
      <c r="AL97" s="67">
        <f t="shared" si="107"/>
        <v>0</v>
      </c>
      <c r="AM97" s="67">
        <f t="shared" si="117"/>
        <v>0</v>
      </c>
      <c r="AN97" s="67"/>
      <c r="AO97" s="67">
        <v>0</v>
      </c>
      <c r="AP97" s="67"/>
      <c r="AQ97" s="67"/>
      <c r="AR97" s="67"/>
      <c r="AS97" s="67">
        <f t="shared" si="118"/>
        <v>0</v>
      </c>
      <c r="AT97" s="67">
        <f t="shared" si="108"/>
        <v>0</v>
      </c>
      <c r="AU97" s="67">
        <f t="shared" si="109"/>
        <v>0</v>
      </c>
      <c r="AV97" s="67">
        <f t="shared" si="110"/>
        <v>0</v>
      </c>
      <c r="AW97" s="67">
        <f t="shared" si="111"/>
        <v>0</v>
      </c>
      <c r="AX97" s="67">
        <f t="shared" si="112"/>
        <v>0</v>
      </c>
      <c r="AY97" s="67">
        <f t="shared" si="119"/>
        <v>0</v>
      </c>
    </row>
    <row r="98" spans="1:51">
      <c r="A98" s="61" t="s">
        <v>913</v>
      </c>
      <c r="B98" s="40"/>
      <c r="C98" s="11"/>
      <c r="D98" s="11"/>
      <c r="E98" s="73"/>
      <c r="F98" s="73"/>
      <c r="G98" s="73"/>
      <c r="H98" s="73"/>
      <c r="I98" s="16"/>
      <c r="J98" s="74">
        <f t="shared" ref="J98:AY98" si="120">SUM(J45,J40,J36,J34,J28,J11,J8)</f>
        <v>7681752.2199999988</v>
      </c>
      <c r="K98" s="74">
        <f t="shared" si="120"/>
        <v>0</v>
      </c>
      <c r="L98" s="74">
        <f t="shared" si="120"/>
        <v>0</v>
      </c>
      <c r="M98" s="74">
        <f t="shared" si="120"/>
        <v>0</v>
      </c>
      <c r="N98" s="74">
        <f t="shared" si="120"/>
        <v>0</v>
      </c>
      <c r="O98" s="74">
        <f t="shared" si="120"/>
        <v>7681752.2199999988</v>
      </c>
      <c r="P98" s="74">
        <f t="shared" si="120"/>
        <v>14835101.526799999</v>
      </c>
      <c r="Q98" s="74">
        <f t="shared" si="120"/>
        <v>0</v>
      </c>
      <c r="R98" s="74">
        <f t="shared" si="120"/>
        <v>0</v>
      </c>
      <c r="S98" s="74">
        <f t="shared" si="120"/>
        <v>0</v>
      </c>
      <c r="T98" s="74">
        <f t="shared" si="120"/>
        <v>3000</v>
      </c>
      <c r="U98" s="74">
        <f t="shared" si="120"/>
        <v>14838101.526799999</v>
      </c>
      <c r="V98" s="74">
        <f t="shared" si="120"/>
        <v>2765439</v>
      </c>
      <c r="W98" s="74">
        <f t="shared" si="120"/>
        <v>0</v>
      </c>
      <c r="X98" s="74">
        <f t="shared" si="120"/>
        <v>0</v>
      </c>
      <c r="Y98" s="74">
        <f t="shared" si="120"/>
        <v>0</v>
      </c>
      <c r="Z98" s="74">
        <f t="shared" si="120"/>
        <v>343500</v>
      </c>
      <c r="AA98" s="74">
        <f t="shared" si="120"/>
        <v>3108939</v>
      </c>
      <c r="AB98" s="74">
        <f t="shared" si="120"/>
        <v>2928331</v>
      </c>
      <c r="AC98" s="74">
        <f t="shared" si="120"/>
        <v>0</v>
      </c>
      <c r="AD98" s="74">
        <f t="shared" si="120"/>
        <v>0</v>
      </c>
      <c r="AE98" s="74">
        <f t="shared" si="120"/>
        <v>0</v>
      </c>
      <c r="AF98" s="74">
        <f t="shared" si="120"/>
        <v>178500</v>
      </c>
      <c r="AG98" s="74">
        <f t="shared" si="120"/>
        <v>3106831</v>
      </c>
      <c r="AH98" s="74">
        <f t="shared" si="120"/>
        <v>28210623.746800002</v>
      </c>
      <c r="AI98" s="74">
        <f t="shared" si="120"/>
        <v>0</v>
      </c>
      <c r="AJ98" s="74">
        <f t="shared" si="120"/>
        <v>0</v>
      </c>
      <c r="AK98" s="74">
        <f t="shared" si="120"/>
        <v>0</v>
      </c>
      <c r="AL98" s="74">
        <f t="shared" si="120"/>
        <v>525000</v>
      </c>
      <c r="AM98" s="74">
        <f t="shared" si="120"/>
        <v>28735623.746800002</v>
      </c>
      <c r="AN98" s="74">
        <f t="shared" si="120"/>
        <v>37250</v>
      </c>
      <c r="AO98" s="74">
        <f t="shared" si="120"/>
        <v>0</v>
      </c>
      <c r="AP98" s="74">
        <f t="shared" si="120"/>
        <v>0</v>
      </c>
      <c r="AQ98" s="74">
        <f t="shared" si="120"/>
        <v>0</v>
      </c>
      <c r="AR98" s="74">
        <f t="shared" si="120"/>
        <v>3000</v>
      </c>
      <c r="AS98" s="74">
        <f t="shared" si="120"/>
        <v>40250</v>
      </c>
      <c r="AT98" s="74">
        <f t="shared" si="120"/>
        <v>28247873.746800002</v>
      </c>
      <c r="AU98" s="74">
        <f t="shared" si="120"/>
        <v>0</v>
      </c>
      <c r="AV98" s="74">
        <f t="shared" si="120"/>
        <v>0</v>
      </c>
      <c r="AW98" s="74">
        <f t="shared" si="120"/>
        <v>0</v>
      </c>
      <c r="AX98" s="74">
        <f t="shared" si="120"/>
        <v>528000</v>
      </c>
      <c r="AY98" s="74">
        <f t="shared" si="120"/>
        <v>28775873.746800002</v>
      </c>
    </row>
    <row r="99" spans="1:51" ht="39.75">
      <c r="A99" s="141" t="s">
        <v>912</v>
      </c>
      <c r="B99" s="37"/>
      <c r="C99" s="62"/>
      <c r="D99" s="62"/>
      <c r="E99" s="77"/>
      <c r="F99" s="77"/>
      <c r="G99" s="77"/>
      <c r="H99" s="21"/>
      <c r="I99" s="13"/>
      <c r="J99" s="60"/>
      <c r="K99" s="60"/>
      <c r="L99" s="60"/>
      <c r="M99" s="60"/>
      <c r="N99" s="60"/>
      <c r="O99" s="60"/>
      <c r="P99" s="60"/>
      <c r="Q99" s="60"/>
      <c r="R99" s="60"/>
      <c r="S99" s="60"/>
      <c r="T99" s="60"/>
      <c r="U99" s="60"/>
      <c r="V99" s="60"/>
      <c r="W99" s="60"/>
      <c r="X99" s="60"/>
      <c r="Y99" s="60"/>
      <c r="Z99" s="60"/>
      <c r="AA99" s="60"/>
      <c r="AB99" s="60"/>
      <c r="AC99" s="60"/>
      <c r="AD99" s="60"/>
      <c r="AE99" s="60"/>
      <c r="AF99" s="60"/>
      <c r="AG99" s="60"/>
      <c r="AH99" s="60"/>
      <c r="AI99" s="60"/>
      <c r="AJ99" s="60"/>
      <c r="AK99" s="60"/>
      <c r="AL99" s="60"/>
      <c r="AM99" s="60"/>
      <c r="AN99" s="60"/>
      <c r="AO99" s="60"/>
      <c r="AP99" s="60"/>
      <c r="AQ99" s="60"/>
      <c r="AR99" s="60"/>
      <c r="AS99" s="60"/>
      <c r="AT99" s="60"/>
      <c r="AU99" s="60"/>
      <c r="AV99" s="60"/>
      <c r="AW99" s="60"/>
      <c r="AX99" s="60"/>
      <c r="AY99" s="60"/>
    </row>
    <row r="100" spans="1:51" ht="27">
      <c r="A100" s="141" t="s">
        <v>910</v>
      </c>
    </row>
    <row r="101" spans="1:51" ht="90.75">
      <c r="A101" s="142" t="s">
        <v>911</v>
      </c>
    </row>
    <row r="102" spans="1:51">
      <c r="A102" s="56"/>
    </row>
    <row r="117" spans="34:34">
      <c r="AH117" s="59"/>
    </row>
  </sheetData>
  <autoFilter ref="A1:AZ101">
    <filterColumn colId="3" showButton="0"/>
    <filterColumn colId="9"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19" showButton="0"/>
    <filterColumn colId="21" showButton="0"/>
    <filterColumn colId="22" showButton="0"/>
    <filterColumn colId="23" showButton="0"/>
    <filterColumn colId="24" showButton="0"/>
    <filterColumn colId="25" showButton="0"/>
    <filterColumn colId="27" showButton="0"/>
    <filterColumn colId="28" showButton="0"/>
    <filterColumn colId="29" showButton="0"/>
    <filterColumn colId="30" showButton="0"/>
    <filterColumn colId="31" showButton="0"/>
    <filterColumn colId="33" showButton="0"/>
    <filterColumn colId="34" showButton="0"/>
    <filterColumn colId="35" showButton="0"/>
    <filterColumn colId="36" showButton="0"/>
    <filterColumn colId="37" showButton="0"/>
    <filterColumn colId="39" showButton="0"/>
    <filterColumn colId="40" showButton="0"/>
    <filterColumn colId="41" showButton="0"/>
    <filterColumn colId="42" showButton="0"/>
    <filterColumn colId="43" showButton="0"/>
    <filterColumn colId="45" showButton="0"/>
    <filterColumn colId="46" showButton="0"/>
    <filterColumn colId="47" showButton="0"/>
    <filterColumn colId="48" showButton="0"/>
    <filterColumn colId="49" showButton="0"/>
  </autoFilter>
  <mergeCells count="24">
    <mergeCell ref="AN2:AS2"/>
    <mergeCell ref="AT2:AY2"/>
    <mergeCell ref="AH1:AM1"/>
    <mergeCell ref="AN1:AS1"/>
    <mergeCell ref="AT1:AY1"/>
    <mergeCell ref="G1:G3"/>
    <mergeCell ref="AB2:AG2"/>
    <mergeCell ref="AH2:AM2"/>
    <mergeCell ref="H1:H3"/>
    <mergeCell ref="I1:I3"/>
    <mergeCell ref="J1:O1"/>
    <mergeCell ref="P1:U1"/>
    <mergeCell ref="V1:AA1"/>
    <mergeCell ref="AB1:AG1"/>
    <mergeCell ref="J2:O2"/>
    <mergeCell ref="P2:U2"/>
    <mergeCell ref="V2:AA2"/>
    <mergeCell ref="A1:A3"/>
    <mergeCell ref="B1:B3"/>
    <mergeCell ref="C1:C3"/>
    <mergeCell ref="D1:E1"/>
    <mergeCell ref="F1:F3"/>
    <mergeCell ref="D2:D3"/>
    <mergeCell ref="E2:E3"/>
  </mergeCells>
  <conditionalFormatting sqref="J28">
    <cfRule type="cellIs" dxfId="2" priority="5" operator="notEqual">
      <formula>#REF!</formula>
    </cfRule>
  </conditionalFormatting>
  <conditionalFormatting sqref="L3 N3 R3 T3 X3 Z3 AD3 AF3 AJ3 AL3 AP3 AR3 AV3 AX3">
    <cfRule type="cellIs" dxfId="1" priority="4" stopIfTrue="1" operator="equal">
      <formula>0</formula>
    </cfRule>
  </conditionalFormatting>
  <conditionalFormatting sqref="J45:AY45">
    <cfRule type="cellIs" dxfId="0" priority="2" operator="notEqual">
      <formula>#REF!</formula>
    </cfRule>
  </conditionalFormatting>
  <dataValidations count="2">
    <dataValidation type="list" allowBlank="1" showInputMessage="1" sqref="D98:D99 L29:L32 D37 D35 L37:L39 L35 D29 L46:L48 D5:D17 D19:D24">
      <formula1>"Nationwide, Interregional, Region-Specific,  "</formula1>
    </dataValidation>
    <dataValidation type="list" allowBlank="1" showInputMessage="1" sqref="E98:E99 M29:M32 E37 E35 M37:M39 M35 E28:E29 M46:M48 E5:E17 E19:E24">
      <formula1>"CAR, NCR, I, II, III, IVA, IVB, V, VI, VII, VIII, IX, X, XI, XII, XIII, ARMM,  "</formula1>
    </dataValidation>
  </dataValidations>
  <printOptions horizontalCentered="1"/>
  <pageMargins left="0.33" right="0.36" top="0.75" bottom="0.75" header="0.3" footer="0.3"/>
  <pageSetup paperSize="9" scale="60" fitToHeight="2" pageOrder="overThenDown" orientation="landscape" r:id="rId1"/>
  <headerFooter>
    <oddHeader>&amp;C&amp;"Arial,Bold"&amp;12Chapter 4: Competitive and Sustainable Agriculture and Fisheries Sector
Annex B2: List of Non-Core Investment Programs and Projects (Non-CIPs) with Annual Investment Targets By Source of Financing</oddHeader>
    <oddFooter>&amp;LPart 5 of 5&amp;C&amp;"Arial,Bold"&amp;12 2011-2016 Revalidated Public Investment Program &amp;RPage &amp;P of &amp;N</oddFooter>
  </headerFooter>
  <rowBreaks count="3" manualBreakCount="3">
    <brk id="14" max="50" man="1"/>
    <brk id="79" max="50" man="1"/>
    <brk id="91" max="50" man="1"/>
  </rowBreaks>
  <colBreaks count="7" manualBreakCount="7">
    <brk id="9" max="1048575" man="1"/>
    <brk id="15" max="1048575" man="1"/>
    <brk id="21" max="1048575" man="1"/>
    <brk id="27" max="1048575" man="1"/>
    <brk id="33" max="1048575" man="1"/>
    <brk id="39" max="1048575" man="1"/>
    <brk id="45" max="1048575"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A26F155BAA3C0459295FB8CF2DEE6F9" ma:contentTypeVersion="12" ma:contentTypeDescription="Create a new document." ma:contentTypeScope="" ma:versionID="a7d47b6d51dbf5e68b9ceec58109abbb">
  <xsd:schema xmlns:xsd="http://www.w3.org/2001/XMLSchema" xmlns:xs="http://www.w3.org/2001/XMLSchema" xmlns:p="http://schemas.microsoft.com/office/2006/metadata/properties" xmlns:ns2="2a4f4df2-35ea-41c7-9e83-0ea62a436e0b" xmlns:ns3="3fe2ab7c-8d91-458b-bd16-bbbac8e4a53b" targetNamespace="http://schemas.microsoft.com/office/2006/metadata/properties" ma:root="true" ma:fieldsID="36fd46cedc825808dc5409dd56485476" ns2:_="" ns3:_="">
    <xsd:import namespace="2a4f4df2-35ea-41c7-9e83-0ea62a436e0b"/>
    <xsd:import namespace="3fe2ab7c-8d91-458b-bd16-bbbac8e4a53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a4f4df2-35ea-41c7-9e83-0ea62a436e0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3fe2ab7c-8d91-458b-bd16-bbbac8e4a53b"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F1B4C5B0-17A9-407B-8976-43EF8A93C077}"/>
</file>

<file path=customXml/itemProps2.xml><?xml version="1.0" encoding="utf-8"?>
<ds:datastoreItem xmlns:ds="http://schemas.openxmlformats.org/officeDocument/2006/customXml" ds:itemID="{5B377132-2C96-4ACD-A163-2EDA210A1920}"/>
</file>

<file path=customXml/itemProps3.xml><?xml version="1.0" encoding="utf-8"?>
<ds:datastoreItem xmlns:ds="http://schemas.openxmlformats.org/officeDocument/2006/customXml" ds:itemID="{EAB5E2AE-B961-49EE-A34A-DD42B73DD28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49</vt:i4>
      </vt:variant>
    </vt:vector>
  </HeadingPairs>
  <TitlesOfParts>
    <vt:vector size="54" baseType="lpstr">
      <vt:lpstr>Chapter 4 Annex B2 - Summary</vt:lpstr>
      <vt:lpstr>Chapter 4 Annex B2 - DA Goal 1</vt:lpstr>
      <vt:lpstr>Chapter 4 Annex B2 - DA Goal 2</vt:lpstr>
      <vt:lpstr>Chapter 4 Annex B2 - DA Goal1&amp;2</vt:lpstr>
      <vt:lpstr>Chapter 4 Annex B2 - DA unclas</vt:lpstr>
      <vt:lpstr>EDIT</vt:lpstr>
      <vt:lpstr>g12mfo1</vt:lpstr>
      <vt:lpstr>g12mfo2</vt:lpstr>
      <vt:lpstr>g12mfo3</vt:lpstr>
      <vt:lpstr>g12mfo4</vt:lpstr>
      <vt:lpstr>g12mfo5</vt:lpstr>
      <vt:lpstr>g12mfo6</vt:lpstr>
      <vt:lpstr>g12mfo7</vt:lpstr>
      <vt:lpstr>g12tot</vt:lpstr>
      <vt:lpstr>g12ucmfo</vt:lpstr>
      <vt:lpstr>g1mfo1</vt:lpstr>
      <vt:lpstr>g1mfo12013</vt:lpstr>
      <vt:lpstr>g1mfo12013to16</vt:lpstr>
      <vt:lpstr>g1mfo12014</vt:lpstr>
      <vt:lpstr>g1mfo12015</vt:lpstr>
      <vt:lpstr>g1mfo12016</vt:lpstr>
      <vt:lpstr>g1mfo12017beyond</vt:lpstr>
      <vt:lpstr>g1mfo1ALL</vt:lpstr>
      <vt:lpstr>g1mfo2</vt:lpstr>
      <vt:lpstr>g1mfo3</vt:lpstr>
      <vt:lpstr>g1mfo5</vt:lpstr>
      <vt:lpstr>g1mfo6</vt:lpstr>
      <vt:lpstr>g1mfo7</vt:lpstr>
      <vt:lpstr>g1ucmfo</vt:lpstr>
      <vt:lpstr>g2mfo12013</vt:lpstr>
      <vt:lpstr>g2mfo2</vt:lpstr>
      <vt:lpstr>g2mfo3</vt:lpstr>
      <vt:lpstr>g2mfo5</vt:lpstr>
      <vt:lpstr>g2tot</vt:lpstr>
      <vt:lpstr>g2ucmfo</vt:lpstr>
      <vt:lpstr>goal1tot</vt:lpstr>
      <vt:lpstr>'Chapter 4 Annex B2 - DA Goal 1'!Print_Area</vt:lpstr>
      <vt:lpstr>'Chapter 4 Annex B2 - DA Goal 2'!Print_Area</vt:lpstr>
      <vt:lpstr>'Chapter 4 Annex B2 - DA Goal1&amp;2'!Print_Area</vt:lpstr>
      <vt:lpstr>'Chapter 4 Annex B2 - DA unclas'!Print_Area</vt:lpstr>
      <vt:lpstr>'Chapter 4 Annex B2 - Summary'!Print_Area</vt:lpstr>
      <vt:lpstr>'Chapter 4 Annex B2 - DA Goal 1'!Print_Titles</vt:lpstr>
      <vt:lpstr>'Chapter 4 Annex B2 - DA Goal 2'!Print_Titles</vt:lpstr>
      <vt:lpstr>'Chapter 4 Annex B2 - DA Goal1&amp;2'!Print_Titles</vt:lpstr>
      <vt:lpstr>'Chapter 4 Annex B2 - DA unclas'!Print_Titles</vt:lpstr>
      <vt:lpstr>'Chapter 4 Annex B2 - Summary'!Print_Titles</vt:lpstr>
      <vt:lpstr>UGmfo1</vt:lpstr>
      <vt:lpstr>UGmfo2</vt:lpstr>
      <vt:lpstr>UGmfo3</vt:lpstr>
      <vt:lpstr>UGmfo4</vt:lpstr>
      <vt:lpstr>UGmfo5</vt:lpstr>
      <vt:lpstr>UGmfo6</vt:lpstr>
      <vt:lpstr>UGtot</vt:lpstr>
      <vt:lpstr>UGucmfo</vt:lpstr>
    </vt:vector>
  </TitlesOfParts>
  <Company>Hewlett-Packard Company</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NEDA</dc:creator>
  <cp:lastModifiedBy>NEDA</cp:lastModifiedBy>
  <cp:lastPrinted>2014-09-29T03:26:28Z</cp:lastPrinted>
  <dcterms:created xsi:type="dcterms:W3CDTF">2013-02-28T05:46:30Z</dcterms:created>
  <dcterms:modified xsi:type="dcterms:W3CDTF">2014-10-08T09:22:22Z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0x0101007A26F155BAA3C0459295FB8CF2DEE6F9</vt:lpwstr>
  </property>
</Properties>
</file>