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90" yWindow="4845" windowWidth="19245" windowHeight="7215"/>
  </bookViews>
  <sheets>
    <sheet name="Chapter 7 Annex B2" sheetId="1" r:id="rId1"/>
  </sheets>
  <definedNames>
    <definedName name="_xlnm.Print_Titles" localSheetId="0">'Chapter 7 Annex B2'!$A:$A,'Chapter 7 Annex B2'!$1:$4</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16" i="1"/>
  <c r="O170"/>
  <c r="U170"/>
  <c r="AA170"/>
  <c r="AG170"/>
  <c r="AH170"/>
  <c r="AT170" s="1"/>
  <c r="AI170"/>
  <c r="AU170" s="1"/>
  <c r="AJ170"/>
  <c r="AV170" s="1"/>
  <c r="AK170"/>
  <c r="AW170" s="1"/>
  <c r="AL170"/>
  <c r="AX170" s="1"/>
  <c r="AS170"/>
  <c r="AM170" l="1"/>
  <c r="AY170" s="1"/>
  <c r="J157" l="1"/>
  <c r="AB21" l="1"/>
  <c r="V21"/>
  <c r="P21"/>
  <c r="J21"/>
  <c r="AH74"/>
  <c r="M108"/>
  <c r="J108"/>
  <c r="AH10"/>
  <c r="U20"/>
  <c r="AT199" l="1"/>
  <c r="AH200" l="1"/>
  <c r="AT200" s="1"/>
  <c r="AG66"/>
  <c r="AA66"/>
  <c r="U66"/>
  <c r="O66"/>
  <c r="AR207"/>
  <c r="AQ207"/>
  <c r="AP207"/>
  <c r="AO207"/>
  <c r="AF207"/>
  <c r="AE207"/>
  <c r="AD207"/>
  <c r="AC207"/>
  <c r="AB207"/>
  <c r="Z207"/>
  <c r="Y207"/>
  <c r="X207"/>
  <c r="W207"/>
  <c r="V207"/>
  <c r="T207"/>
  <c r="S207"/>
  <c r="R207"/>
  <c r="Q207"/>
  <c r="P207"/>
  <c r="N207"/>
  <c r="M207"/>
  <c r="L207"/>
  <c r="K207"/>
  <c r="J207"/>
  <c r="AR157"/>
  <c r="AQ157"/>
  <c r="AP157"/>
  <c r="AO157"/>
  <c r="AN157"/>
  <c r="AF157"/>
  <c r="AE157"/>
  <c r="AD157"/>
  <c r="AC157"/>
  <c r="AB157"/>
  <c r="Z157"/>
  <c r="Y157"/>
  <c r="X157"/>
  <c r="W157"/>
  <c r="V157"/>
  <c r="T157"/>
  <c r="S157"/>
  <c r="R157"/>
  <c r="Q157"/>
  <c r="P157"/>
  <c r="N157"/>
  <c r="N159" s="1"/>
  <c r="M157"/>
  <c r="L157"/>
  <c r="K157"/>
  <c r="AR140"/>
  <c r="AQ140"/>
  <c r="AP140"/>
  <c r="AO140"/>
  <c r="AN140"/>
  <c r="AF140"/>
  <c r="AE140"/>
  <c r="AD140"/>
  <c r="AC140"/>
  <c r="AB140"/>
  <c r="Z140"/>
  <c r="Y140"/>
  <c r="X140"/>
  <c r="W140"/>
  <c r="V140"/>
  <c r="T140"/>
  <c r="S140"/>
  <c r="R140"/>
  <c r="Q140"/>
  <c r="P140"/>
  <c r="N140"/>
  <c r="M140"/>
  <c r="L140"/>
  <c r="K140"/>
  <c r="AR108"/>
  <c r="AQ108"/>
  <c r="AP108"/>
  <c r="AO108"/>
  <c r="AN108"/>
  <c r="AF108"/>
  <c r="AE108"/>
  <c r="AD108"/>
  <c r="AC108"/>
  <c r="AB108"/>
  <c r="Z108"/>
  <c r="Y108"/>
  <c r="X108"/>
  <c r="W108"/>
  <c r="V108"/>
  <c r="T108"/>
  <c r="S108"/>
  <c r="R108"/>
  <c r="Q108"/>
  <c r="P108"/>
  <c r="N108"/>
  <c r="L108"/>
  <c r="K108"/>
  <c r="AR66"/>
  <c r="AQ66"/>
  <c r="AP66"/>
  <c r="AO66"/>
  <c r="AN66"/>
  <c r="AF66"/>
  <c r="AE66"/>
  <c r="AD66"/>
  <c r="AC66"/>
  <c r="AB66"/>
  <c r="Z66"/>
  <c r="Y66"/>
  <c r="X66"/>
  <c r="W66"/>
  <c r="V66"/>
  <c r="T66"/>
  <c r="S66"/>
  <c r="R66"/>
  <c r="Q66"/>
  <c r="P66"/>
  <c r="N66"/>
  <c r="M66"/>
  <c r="L66"/>
  <c r="K66"/>
  <c r="AR55"/>
  <c r="AQ55"/>
  <c r="AP55"/>
  <c r="AO55"/>
  <c r="AN55"/>
  <c r="AF55"/>
  <c r="AE55"/>
  <c r="AD55"/>
  <c r="AC55"/>
  <c r="AB55"/>
  <c r="Z55"/>
  <c r="Y55"/>
  <c r="X55"/>
  <c r="W55"/>
  <c r="V55"/>
  <c r="T55"/>
  <c r="S55"/>
  <c r="R55"/>
  <c r="Q55"/>
  <c r="P55"/>
  <c r="N55"/>
  <c r="M55"/>
  <c r="L55"/>
  <c r="K55"/>
  <c r="AR38"/>
  <c r="AQ38"/>
  <c r="AP38"/>
  <c r="AO38"/>
  <c r="AN38"/>
  <c r="AF38"/>
  <c r="AE38"/>
  <c r="AD38"/>
  <c r="AC38"/>
  <c r="Z38"/>
  <c r="Y38"/>
  <c r="X38"/>
  <c r="W38"/>
  <c r="T38"/>
  <c r="S38"/>
  <c r="R38"/>
  <c r="Q38"/>
  <c r="N38"/>
  <c r="M38"/>
  <c r="L38"/>
  <c r="K38"/>
  <c r="AR21"/>
  <c r="AQ21"/>
  <c r="AP21"/>
  <c r="AO21"/>
  <c r="AN21"/>
  <c r="AF21"/>
  <c r="AE21"/>
  <c r="AD21"/>
  <c r="AC21"/>
  <c r="Z21"/>
  <c r="Y21"/>
  <c r="X21"/>
  <c r="W21"/>
  <c r="T21"/>
  <c r="S21"/>
  <c r="R21"/>
  <c r="Q21"/>
  <c r="N21"/>
  <c r="M21"/>
  <c r="L21"/>
  <c r="AS156"/>
  <c r="AS155"/>
  <c r="AS154"/>
  <c r="AS153"/>
  <c r="AS152"/>
  <c r="AS150"/>
  <c r="AS149"/>
  <c r="AS148"/>
  <c r="AS147"/>
  <c r="AS146"/>
  <c r="AS145"/>
  <c r="AL206"/>
  <c r="AX206" s="1"/>
  <c r="AK206"/>
  <c r="AW206" s="1"/>
  <c r="AJ206"/>
  <c r="AV206" s="1"/>
  <c r="AI206"/>
  <c r="AU206" s="1"/>
  <c r="AH206"/>
  <c r="AT206" s="1"/>
  <c r="AL205"/>
  <c r="AX205" s="1"/>
  <c r="AK205"/>
  <c r="AW205" s="1"/>
  <c r="AJ205"/>
  <c r="AV205" s="1"/>
  <c r="AI205"/>
  <c r="AU205" s="1"/>
  <c r="AH205"/>
  <c r="AT205" s="1"/>
  <c r="AL203"/>
  <c r="AX203" s="1"/>
  <c r="AK203"/>
  <c r="AW203" s="1"/>
  <c r="AJ203"/>
  <c r="AV203" s="1"/>
  <c r="AI203"/>
  <c r="AU203" s="1"/>
  <c r="AH203"/>
  <c r="AT203" s="1"/>
  <c r="AL201"/>
  <c r="AX201" s="1"/>
  <c r="AK201"/>
  <c r="AW201" s="1"/>
  <c r="AJ201"/>
  <c r="AV201" s="1"/>
  <c r="AI201"/>
  <c r="AU201" s="1"/>
  <c r="AH201"/>
  <c r="AT201" s="1"/>
  <c r="AL200"/>
  <c r="AX200" s="1"/>
  <c r="AK200"/>
  <c r="AW200" s="1"/>
  <c r="AJ200"/>
  <c r="AV200" s="1"/>
  <c r="AI200"/>
  <c r="AU200" s="1"/>
  <c r="AL199"/>
  <c r="AX199" s="1"/>
  <c r="AK199"/>
  <c r="AW199" s="1"/>
  <c r="AJ199"/>
  <c r="AV199" s="1"/>
  <c r="AI199"/>
  <c r="AU199" s="1"/>
  <c r="AL198"/>
  <c r="AX198" s="1"/>
  <c r="AK198"/>
  <c r="AW198" s="1"/>
  <c r="AJ198"/>
  <c r="AV198" s="1"/>
  <c r="AI198"/>
  <c r="AU198" s="1"/>
  <c r="AH198"/>
  <c r="AT198" s="1"/>
  <c r="AL196"/>
  <c r="AX196" s="1"/>
  <c r="AK196"/>
  <c r="AW196" s="1"/>
  <c r="AJ196"/>
  <c r="AV196" s="1"/>
  <c r="AI196"/>
  <c r="AU196" s="1"/>
  <c r="AH196"/>
  <c r="AT196" s="1"/>
  <c r="AL195"/>
  <c r="AX195" s="1"/>
  <c r="AK195"/>
  <c r="AW195" s="1"/>
  <c r="AJ195"/>
  <c r="AV195" s="1"/>
  <c r="AI195"/>
  <c r="AU195" s="1"/>
  <c r="AH195"/>
  <c r="AT195" s="1"/>
  <c r="AL194"/>
  <c r="AX194" s="1"/>
  <c r="AK194"/>
  <c r="AW194" s="1"/>
  <c r="AJ194"/>
  <c r="AV194" s="1"/>
  <c r="AI194"/>
  <c r="AU194" s="1"/>
  <c r="AH194"/>
  <c r="AT194" s="1"/>
  <c r="AL193"/>
  <c r="AX193" s="1"/>
  <c r="AK193"/>
  <c r="AW193" s="1"/>
  <c r="AJ193"/>
  <c r="AV193" s="1"/>
  <c r="AI193"/>
  <c r="AU193" s="1"/>
  <c r="AH193"/>
  <c r="AT193" s="1"/>
  <c r="AL191"/>
  <c r="AX191" s="1"/>
  <c r="AK191"/>
  <c r="AW191" s="1"/>
  <c r="AJ191"/>
  <c r="AV191" s="1"/>
  <c r="AI191"/>
  <c r="AU191" s="1"/>
  <c r="AH191"/>
  <c r="AT191" s="1"/>
  <c r="AL190"/>
  <c r="AX190" s="1"/>
  <c r="AK190"/>
  <c r="AW190" s="1"/>
  <c r="AJ190"/>
  <c r="AV190" s="1"/>
  <c r="AI190"/>
  <c r="AU190" s="1"/>
  <c r="AH190"/>
  <c r="AT190" s="1"/>
  <c r="AL189"/>
  <c r="AX189" s="1"/>
  <c r="AK189"/>
  <c r="AW189" s="1"/>
  <c r="AJ189"/>
  <c r="AV189" s="1"/>
  <c r="AI189"/>
  <c r="AU189" s="1"/>
  <c r="AH189"/>
  <c r="AT189" s="1"/>
  <c r="AL188"/>
  <c r="AX188" s="1"/>
  <c r="AK188"/>
  <c r="AW188" s="1"/>
  <c r="AJ188"/>
  <c r="AV188" s="1"/>
  <c r="AI188"/>
  <c r="AU188" s="1"/>
  <c r="AH188"/>
  <c r="AT188" s="1"/>
  <c r="AL186"/>
  <c r="AX186" s="1"/>
  <c r="AK186"/>
  <c r="AW186" s="1"/>
  <c r="AJ186"/>
  <c r="AV186" s="1"/>
  <c r="AI186"/>
  <c r="AU186" s="1"/>
  <c r="AH186"/>
  <c r="AT186" s="1"/>
  <c r="AL185"/>
  <c r="AX185" s="1"/>
  <c r="AK185"/>
  <c r="AW185" s="1"/>
  <c r="AJ185"/>
  <c r="AV185" s="1"/>
  <c r="AI185"/>
  <c r="AU185" s="1"/>
  <c r="AH185"/>
  <c r="AT185" s="1"/>
  <c r="AL184"/>
  <c r="AX184" s="1"/>
  <c r="AK184"/>
  <c r="AW184" s="1"/>
  <c r="AJ184"/>
  <c r="AV184" s="1"/>
  <c r="AI184"/>
  <c r="AU184" s="1"/>
  <c r="AH184"/>
  <c r="AT184" s="1"/>
  <c r="AL183"/>
  <c r="AX183" s="1"/>
  <c r="AK183"/>
  <c r="AW183" s="1"/>
  <c r="AJ183"/>
  <c r="AV183" s="1"/>
  <c r="AI183"/>
  <c r="AU183" s="1"/>
  <c r="AH183"/>
  <c r="AT183" s="1"/>
  <c r="AL182"/>
  <c r="AX182" s="1"/>
  <c r="AK182"/>
  <c r="AW182" s="1"/>
  <c r="AJ182"/>
  <c r="AV182" s="1"/>
  <c r="AI182"/>
  <c r="AU182" s="1"/>
  <c r="AH182"/>
  <c r="AT182" s="1"/>
  <c r="AL181"/>
  <c r="AX181" s="1"/>
  <c r="AK181"/>
  <c r="AW181" s="1"/>
  <c r="AJ181"/>
  <c r="AV181" s="1"/>
  <c r="AI181"/>
  <c r="AU181" s="1"/>
  <c r="AH181"/>
  <c r="AT181" s="1"/>
  <c r="AL180"/>
  <c r="AX180" s="1"/>
  <c r="AK180"/>
  <c r="AW180" s="1"/>
  <c r="AJ180"/>
  <c r="AV180" s="1"/>
  <c r="AI180"/>
  <c r="AU180" s="1"/>
  <c r="AH180"/>
  <c r="AT180" s="1"/>
  <c r="AL179"/>
  <c r="AX179" s="1"/>
  <c r="AK179"/>
  <c r="AW179" s="1"/>
  <c r="AJ179"/>
  <c r="AV179" s="1"/>
  <c r="AI179"/>
  <c r="AU179" s="1"/>
  <c r="AH179"/>
  <c r="AT179" s="1"/>
  <c r="AL178"/>
  <c r="AX178" s="1"/>
  <c r="AK178"/>
  <c r="AW178" s="1"/>
  <c r="AJ178"/>
  <c r="AV178" s="1"/>
  <c r="AI178"/>
  <c r="AU178" s="1"/>
  <c r="AH178"/>
  <c r="AT178" s="1"/>
  <c r="AL177"/>
  <c r="AX177" s="1"/>
  <c r="AK177"/>
  <c r="AW177" s="1"/>
  <c r="AJ177"/>
  <c r="AV177" s="1"/>
  <c r="AI177"/>
  <c r="AU177" s="1"/>
  <c r="AH177"/>
  <c r="AT177" s="1"/>
  <c r="AL176"/>
  <c r="AX176" s="1"/>
  <c r="AK176"/>
  <c r="AW176" s="1"/>
  <c r="AJ176"/>
  <c r="AV176" s="1"/>
  <c r="AI176"/>
  <c r="AU176" s="1"/>
  <c r="AH176"/>
  <c r="AT176" s="1"/>
  <c r="AL175"/>
  <c r="AX175" s="1"/>
  <c r="AK175"/>
  <c r="AW175" s="1"/>
  <c r="AJ175"/>
  <c r="AV175" s="1"/>
  <c r="AI175"/>
  <c r="AU175" s="1"/>
  <c r="AH175"/>
  <c r="AT175" s="1"/>
  <c r="AL173"/>
  <c r="AX173" s="1"/>
  <c r="AK173"/>
  <c r="AW173" s="1"/>
  <c r="AJ173"/>
  <c r="AV173" s="1"/>
  <c r="AI173"/>
  <c r="AU173" s="1"/>
  <c r="AH173"/>
  <c r="AT173" s="1"/>
  <c r="AL172"/>
  <c r="AX172" s="1"/>
  <c r="AK172"/>
  <c r="AW172" s="1"/>
  <c r="AJ172"/>
  <c r="AV172" s="1"/>
  <c r="AI172"/>
  <c r="AU172" s="1"/>
  <c r="AH172"/>
  <c r="AT172" s="1"/>
  <c r="AL171"/>
  <c r="AX171" s="1"/>
  <c r="AK171"/>
  <c r="AW171" s="1"/>
  <c r="AJ171"/>
  <c r="AV171" s="1"/>
  <c r="AI171"/>
  <c r="AU171" s="1"/>
  <c r="AH171"/>
  <c r="AT171" s="1"/>
  <c r="AL166"/>
  <c r="AX166" s="1"/>
  <c r="AK166"/>
  <c r="AW166" s="1"/>
  <c r="AJ166"/>
  <c r="AV166" s="1"/>
  <c r="AI166"/>
  <c r="AU166" s="1"/>
  <c r="AH166"/>
  <c r="AT166" s="1"/>
  <c r="AM65"/>
  <c r="AM64"/>
  <c r="AM63"/>
  <c r="AM62"/>
  <c r="AM61"/>
  <c r="AM60"/>
  <c r="AM59"/>
  <c r="AM58"/>
  <c r="AM57"/>
  <c r="AM56"/>
  <c r="AL20"/>
  <c r="AK20"/>
  <c r="AJ20"/>
  <c r="AI20"/>
  <c r="AI14"/>
  <c r="AI12"/>
  <c r="AS206"/>
  <c r="AS205"/>
  <c r="AS203"/>
  <c r="AS201"/>
  <c r="AS200"/>
  <c r="AS199"/>
  <c r="AS198"/>
  <c r="AS196"/>
  <c r="AS195"/>
  <c r="AS194"/>
  <c r="AS193"/>
  <c r="AS191"/>
  <c r="AS190"/>
  <c r="AS189"/>
  <c r="AS188"/>
  <c r="AS186"/>
  <c r="AS185"/>
  <c r="AS184"/>
  <c r="AS183"/>
  <c r="AS182"/>
  <c r="AS181"/>
  <c r="AS180"/>
  <c r="AS179"/>
  <c r="AS178"/>
  <c r="AS177"/>
  <c r="AS176"/>
  <c r="AS175"/>
  <c r="AS173"/>
  <c r="AS172"/>
  <c r="AS171"/>
  <c r="AS166"/>
  <c r="AS165"/>
  <c r="AS139"/>
  <c r="AS138"/>
  <c r="AS137"/>
  <c r="AS135"/>
  <c r="AS131"/>
  <c r="AS127"/>
  <c r="AS126"/>
  <c r="AS125"/>
  <c r="AS124"/>
  <c r="AS123"/>
  <c r="AS122"/>
  <c r="AS117"/>
  <c r="AS115"/>
  <c r="AS65"/>
  <c r="AS64"/>
  <c r="AS63"/>
  <c r="AS62"/>
  <c r="AS61"/>
  <c r="AS60"/>
  <c r="AS59"/>
  <c r="AS58"/>
  <c r="AS57"/>
  <c r="AS56"/>
  <c r="AS54"/>
  <c r="AS47"/>
  <c r="AS46"/>
  <c r="AS37"/>
  <c r="AS36"/>
  <c r="AS35"/>
  <c r="AS34"/>
  <c r="AS33"/>
  <c r="AS32"/>
  <c r="AS31"/>
  <c r="AS30"/>
  <c r="AS29"/>
  <c r="AS28"/>
  <c r="AS27"/>
  <c r="AS20"/>
  <c r="AS14"/>
  <c r="AS12"/>
  <c r="AS11"/>
  <c r="AS10"/>
  <c r="AS107"/>
  <c r="AS100"/>
  <c r="AS99"/>
  <c r="AS98"/>
  <c r="AS95"/>
  <c r="AS94"/>
  <c r="AS85"/>
  <c r="AS75"/>
  <c r="AS74"/>
  <c r="AG54"/>
  <c r="AG47"/>
  <c r="AA54"/>
  <c r="O47"/>
  <c r="AG108" l="1"/>
  <c r="O108"/>
  <c r="AY64"/>
  <c r="AY56"/>
  <c r="AY60"/>
  <c r="AY57"/>
  <c r="AY61"/>
  <c r="AY65"/>
  <c r="AY59"/>
  <c r="AY63"/>
  <c r="AY58"/>
  <c r="AY62"/>
  <c r="N208"/>
  <c r="AN159"/>
  <c r="AR159"/>
  <c r="AQ159"/>
  <c r="AQ208" s="1"/>
  <c r="AP159"/>
  <c r="AO159"/>
  <c r="AO208" s="1"/>
  <c r="AM173"/>
  <c r="AM178"/>
  <c r="AM182"/>
  <c r="AM186"/>
  <c r="AM166"/>
  <c r="AM191"/>
  <c r="AM205"/>
  <c r="AM199"/>
  <c r="AM196"/>
  <c r="AM175"/>
  <c r="AM179"/>
  <c r="AM183"/>
  <c r="AM188"/>
  <c r="AM193"/>
  <c r="AM198"/>
  <c r="AM206"/>
  <c r="AM172"/>
  <c r="AM177"/>
  <c r="AM181"/>
  <c r="AM185"/>
  <c r="AM190"/>
  <c r="AM195"/>
  <c r="AM203"/>
  <c r="AM200"/>
  <c r="AM171"/>
  <c r="AM176"/>
  <c r="AM180"/>
  <c r="AM184"/>
  <c r="AM189"/>
  <c r="AM194"/>
  <c r="AM201"/>
  <c r="AS21"/>
  <c r="AG55"/>
  <c r="AG140"/>
  <c r="AG157"/>
  <c r="AA207"/>
  <c r="AM66"/>
  <c r="U21"/>
  <c r="AS38"/>
  <c r="AS55"/>
  <c r="AS66"/>
  <c r="AS108"/>
  <c r="AS140"/>
  <c r="AS157"/>
  <c r="AG207"/>
  <c r="AG21"/>
  <c r="AA55"/>
  <c r="AA108"/>
  <c r="AA140"/>
  <c r="AA157"/>
  <c r="U207"/>
  <c r="AA21"/>
  <c r="U55"/>
  <c r="U108"/>
  <c r="U140"/>
  <c r="U157"/>
  <c r="O207"/>
  <c r="AS207"/>
  <c r="K11"/>
  <c r="AN208" l="1"/>
  <c r="AR208"/>
  <c r="AP208"/>
  <c r="AY66"/>
  <c r="AS159"/>
  <c r="AS208" s="1"/>
  <c r="AI11"/>
  <c r="K21"/>
  <c r="J38"/>
  <c r="O206"/>
  <c r="AG205"/>
  <c r="AA205"/>
  <c r="U205"/>
  <c r="O205"/>
  <c r="AY203"/>
  <c r="AG203"/>
  <c r="AA203"/>
  <c r="U203"/>
  <c r="O203"/>
  <c r="AG201"/>
  <c r="AA201"/>
  <c r="U201"/>
  <c r="O201"/>
  <c r="AY200"/>
  <c r="AG200"/>
  <c r="AA200"/>
  <c r="U200"/>
  <c r="O200"/>
  <c r="AG199"/>
  <c r="AA199"/>
  <c r="U199"/>
  <c r="O199"/>
  <c r="AY198"/>
  <c r="AG198"/>
  <c r="AA198"/>
  <c r="U198"/>
  <c r="O198"/>
  <c r="AG196"/>
  <c r="AA196"/>
  <c r="U196"/>
  <c r="O196"/>
  <c r="AG195"/>
  <c r="AA195"/>
  <c r="U195"/>
  <c r="O195"/>
  <c r="AG194"/>
  <c r="AA194"/>
  <c r="U194"/>
  <c r="O194"/>
  <c r="AG193"/>
  <c r="AA193"/>
  <c r="U193"/>
  <c r="O193"/>
  <c r="AY191"/>
  <c r="AG191"/>
  <c r="AA191"/>
  <c r="U191"/>
  <c r="O191"/>
  <c r="AG190"/>
  <c r="AA190"/>
  <c r="U190"/>
  <c r="O190"/>
  <c r="AY189"/>
  <c r="AG189"/>
  <c r="AA189"/>
  <c r="U189"/>
  <c r="O189"/>
  <c r="AY188"/>
  <c r="AG188"/>
  <c r="AA188"/>
  <c r="U188"/>
  <c r="O188"/>
  <c r="AG186"/>
  <c r="AA186"/>
  <c r="U186"/>
  <c r="O186"/>
  <c r="AG185"/>
  <c r="AA185"/>
  <c r="U185"/>
  <c r="O185"/>
  <c r="AG184"/>
  <c r="AA184"/>
  <c r="U184"/>
  <c r="O184"/>
  <c r="AG183"/>
  <c r="AA183"/>
  <c r="U183"/>
  <c r="O183"/>
  <c r="AG182"/>
  <c r="AA182"/>
  <c r="U182"/>
  <c r="O182"/>
  <c r="AG181"/>
  <c r="AA181"/>
  <c r="U181"/>
  <c r="O181"/>
  <c r="AG180"/>
  <c r="AA180"/>
  <c r="U180"/>
  <c r="O180"/>
  <c r="AG179"/>
  <c r="AA179"/>
  <c r="U179"/>
  <c r="O179"/>
  <c r="AG178"/>
  <c r="AA178"/>
  <c r="U178"/>
  <c r="O178"/>
  <c r="AG177"/>
  <c r="AA177"/>
  <c r="U177"/>
  <c r="O177"/>
  <c r="AY176"/>
  <c r="AG176"/>
  <c r="AA176"/>
  <c r="U176"/>
  <c r="O176"/>
  <c r="AG175"/>
  <c r="AA175"/>
  <c r="U175"/>
  <c r="O175"/>
  <c r="AG173"/>
  <c r="AA173"/>
  <c r="U173"/>
  <c r="O173"/>
  <c r="AG172"/>
  <c r="AA172"/>
  <c r="U172"/>
  <c r="O172"/>
  <c r="AG171"/>
  <c r="AA171"/>
  <c r="U171"/>
  <c r="O171"/>
  <c r="AG166"/>
  <c r="AA166"/>
  <c r="U166"/>
  <c r="O166"/>
  <c r="AL165"/>
  <c r="AX165" s="1"/>
  <c r="AX207" s="1"/>
  <c r="AK165"/>
  <c r="AJ165"/>
  <c r="AI165"/>
  <c r="AH165"/>
  <c r="AT165" s="1"/>
  <c r="AT207" s="1"/>
  <c r="AG165"/>
  <c r="AA165"/>
  <c r="U165"/>
  <c r="O165"/>
  <c r="AF159"/>
  <c r="AE159"/>
  <c r="AE208" s="1"/>
  <c r="AD159"/>
  <c r="AC159"/>
  <c r="AC208" s="1"/>
  <c r="AB159"/>
  <c r="Z159"/>
  <c r="Y159"/>
  <c r="Y208" s="1"/>
  <c r="X159"/>
  <c r="W159"/>
  <c r="W208" s="1"/>
  <c r="V159"/>
  <c r="T159"/>
  <c r="S159"/>
  <c r="S208" s="1"/>
  <c r="R159"/>
  <c r="Q159"/>
  <c r="Q208" s="1"/>
  <c r="P159"/>
  <c r="M159"/>
  <c r="M208" s="1"/>
  <c r="L159"/>
  <c r="K159"/>
  <c r="J159"/>
  <c r="O157"/>
  <c r="AL156"/>
  <c r="AX156" s="1"/>
  <c r="AK156"/>
  <c r="AW156" s="1"/>
  <c r="AJ156"/>
  <c r="AV156" s="1"/>
  <c r="AI156"/>
  <c r="AU156" s="1"/>
  <c r="AH156"/>
  <c r="AG156"/>
  <c r="AA156"/>
  <c r="U156"/>
  <c r="O156"/>
  <c r="AL155"/>
  <c r="AX155" s="1"/>
  <c r="AK155"/>
  <c r="AW155" s="1"/>
  <c r="AJ155"/>
  <c r="AV155" s="1"/>
  <c r="AI155"/>
  <c r="AU155" s="1"/>
  <c r="AH155"/>
  <c r="AG155"/>
  <c r="AA155"/>
  <c r="U155"/>
  <c r="O155"/>
  <c r="AL154"/>
  <c r="AX154" s="1"/>
  <c r="AK154"/>
  <c r="AW154" s="1"/>
  <c r="AJ154"/>
  <c r="AV154" s="1"/>
  <c r="AI154"/>
  <c r="AU154" s="1"/>
  <c r="AH154"/>
  <c r="AG154"/>
  <c r="AA154"/>
  <c r="U154"/>
  <c r="O154"/>
  <c r="AL153"/>
  <c r="AX153" s="1"/>
  <c r="AK153"/>
  <c r="AW153" s="1"/>
  <c r="AJ153"/>
  <c r="AV153" s="1"/>
  <c r="AI153"/>
  <c r="AU153" s="1"/>
  <c r="AH153"/>
  <c r="AG153"/>
  <c r="AA153"/>
  <c r="U153"/>
  <c r="O153"/>
  <c r="AL152"/>
  <c r="AX152" s="1"/>
  <c r="AK152"/>
  <c r="AW152" s="1"/>
  <c r="AJ152"/>
  <c r="AV152" s="1"/>
  <c r="AI152"/>
  <c r="AU152" s="1"/>
  <c r="AH152"/>
  <c r="AG152"/>
  <c r="AA152"/>
  <c r="U152"/>
  <c r="O152"/>
  <c r="AL150"/>
  <c r="AX150" s="1"/>
  <c r="AK150"/>
  <c r="AW150" s="1"/>
  <c r="AJ150"/>
  <c r="AV150" s="1"/>
  <c r="AI150"/>
  <c r="AU150" s="1"/>
  <c r="AH150"/>
  <c r="AG150"/>
  <c r="AA150"/>
  <c r="U150"/>
  <c r="O150"/>
  <c r="AL149"/>
  <c r="AX149" s="1"/>
  <c r="AK149"/>
  <c r="AW149" s="1"/>
  <c r="AJ149"/>
  <c r="AV149" s="1"/>
  <c r="AI149"/>
  <c r="AU149" s="1"/>
  <c r="AH149"/>
  <c r="AT149" s="1"/>
  <c r="AG149"/>
  <c r="AA149"/>
  <c r="U149"/>
  <c r="O149"/>
  <c r="AL148"/>
  <c r="AX148" s="1"/>
  <c r="AK148"/>
  <c r="AW148" s="1"/>
  <c r="AJ148"/>
  <c r="AV148" s="1"/>
  <c r="AI148"/>
  <c r="AU148" s="1"/>
  <c r="AH148"/>
  <c r="AG148"/>
  <c r="AA148"/>
  <c r="U148"/>
  <c r="O148"/>
  <c r="AL147"/>
  <c r="AX147" s="1"/>
  <c r="AK147"/>
  <c r="AW147" s="1"/>
  <c r="AJ147"/>
  <c r="AV147" s="1"/>
  <c r="AI147"/>
  <c r="AU147" s="1"/>
  <c r="AH147"/>
  <c r="AG147"/>
  <c r="AA147"/>
  <c r="U147"/>
  <c r="O147"/>
  <c r="AL146"/>
  <c r="AX146" s="1"/>
  <c r="AK146"/>
  <c r="AW146" s="1"/>
  <c r="AJ146"/>
  <c r="AV146" s="1"/>
  <c r="AI146"/>
  <c r="AU146" s="1"/>
  <c r="AH146"/>
  <c r="AG146"/>
  <c r="AA146"/>
  <c r="U146"/>
  <c r="O146"/>
  <c r="AL145"/>
  <c r="AX145" s="1"/>
  <c r="AK145"/>
  <c r="AW145" s="1"/>
  <c r="AJ145"/>
  <c r="AV145" s="1"/>
  <c r="AI145"/>
  <c r="AU145" s="1"/>
  <c r="AH145"/>
  <c r="AT145" s="1"/>
  <c r="AG145"/>
  <c r="AA145"/>
  <c r="U145"/>
  <c r="O145"/>
  <c r="AL139"/>
  <c r="AX139" s="1"/>
  <c r="AK139"/>
  <c r="AW139" s="1"/>
  <c r="AJ139"/>
  <c r="AV139" s="1"/>
  <c r="AI139"/>
  <c r="AU139" s="1"/>
  <c r="AH139"/>
  <c r="AT139" s="1"/>
  <c r="AG139"/>
  <c r="AA139"/>
  <c r="U139"/>
  <c r="O139"/>
  <c r="AL138"/>
  <c r="AX138" s="1"/>
  <c r="AK138"/>
  <c r="AW138" s="1"/>
  <c r="AJ138"/>
  <c r="AV138" s="1"/>
  <c r="AI138"/>
  <c r="AU138" s="1"/>
  <c r="AH138"/>
  <c r="AG138"/>
  <c r="AA138"/>
  <c r="U138"/>
  <c r="O138"/>
  <c r="AL137"/>
  <c r="AX137" s="1"/>
  <c r="AK137"/>
  <c r="AW137" s="1"/>
  <c r="AJ137"/>
  <c r="AV137" s="1"/>
  <c r="AI137"/>
  <c r="AU137" s="1"/>
  <c r="AH137"/>
  <c r="AT137" s="1"/>
  <c r="AG137"/>
  <c r="AA137"/>
  <c r="U137"/>
  <c r="O137"/>
  <c r="AL135"/>
  <c r="AX135" s="1"/>
  <c r="AK135"/>
  <c r="AW135" s="1"/>
  <c r="AJ135"/>
  <c r="AV135" s="1"/>
  <c r="AI135"/>
  <c r="AU135" s="1"/>
  <c r="AH135"/>
  <c r="AG135"/>
  <c r="AA135"/>
  <c r="U135"/>
  <c r="O135"/>
  <c r="AL131"/>
  <c r="AX131" s="1"/>
  <c r="AK131"/>
  <c r="AW131" s="1"/>
  <c r="AJ131"/>
  <c r="AV131" s="1"/>
  <c r="AI131"/>
  <c r="AU131" s="1"/>
  <c r="AH131"/>
  <c r="AG131"/>
  <c r="AA131"/>
  <c r="U131"/>
  <c r="O131"/>
  <c r="AL127"/>
  <c r="AX127" s="1"/>
  <c r="AK127"/>
  <c r="AW127" s="1"/>
  <c r="AJ127"/>
  <c r="AV127" s="1"/>
  <c r="AI127"/>
  <c r="AU127" s="1"/>
  <c r="AH127"/>
  <c r="AT127" s="1"/>
  <c r="AG127"/>
  <c r="AA127"/>
  <c r="U127"/>
  <c r="O127"/>
  <c r="AL126"/>
  <c r="AX126" s="1"/>
  <c r="AK126"/>
  <c r="AW126" s="1"/>
  <c r="AJ126"/>
  <c r="AV126" s="1"/>
  <c r="AI126"/>
  <c r="AU126" s="1"/>
  <c r="AH126"/>
  <c r="AG126"/>
  <c r="AA126"/>
  <c r="U126"/>
  <c r="O126"/>
  <c r="AL125"/>
  <c r="AX125" s="1"/>
  <c r="AK125"/>
  <c r="AW125" s="1"/>
  <c r="AJ125"/>
  <c r="AV125" s="1"/>
  <c r="AI125"/>
  <c r="AU125" s="1"/>
  <c r="AH125"/>
  <c r="AG125"/>
  <c r="AA125"/>
  <c r="U125"/>
  <c r="O125"/>
  <c r="AL124"/>
  <c r="AX124" s="1"/>
  <c r="AK124"/>
  <c r="AW124" s="1"/>
  <c r="AJ124"/>
  <c r="AV124" s="1"/>
  <c r="AI124"/>
  <c r="AU124" s="1"/>
  <c r="AH124"/>
  <c r="AG124"/>
  <c r="AA124"/>
  <c r="U124"/>
  <c r="O124"/>
  <c r="AL123"/>
  <c r="AX123" s="1"/>
  <c r="AK123"/>
  <c r="AW123" s="1"/>
  <c r="AJ123"/>
  <c r="AV123" s="1"/>
  <c r="AI123"/>
  <c r="AU123" s="1"/>
  <c r="AH123"/>
  <c r="AG123"/>
  <c r="AA123"/>
  <c r="U123"/>
  <c r="O123"/>
  <c r="AL122"/>
  <c r="AX122" s="1"/>
  <c r="AK122"/>
  <c r="AW122" s="1"/>
  <c r="AJ122"/>
  <c r="AV122" s="1"/>
  <c r="AI122"/>
  <c r="AU122" s="1"/>
  <c r="AH122"/>
  <c r="AG122"/>
  <c r="AA122"/>
  <c r="U122"/>
  <c r="O122"/>
  <c r="AL117"/>
  <c r="AX117" s="1"/>
  <c r="AK117"/>
  <c r="AW117" s="1"/>
  <c r="AJ117"/>
  <c r="AV117" s="1"/>
  <c r="AI117"/>
  <c r="AU117" s="1"/>
  <c r="AG117"/>
  <c r="AA117"/>
  <c r="U117"/>
  <c r="J117"/>
  <c r="AH117" s="1"/>
  <c r="AL116"/>
  <c r="AX116" s="1"/>
  <c r="AK116"/>
  <c r="AW116" s="1"/>
  <c r="AJ116"/>
  <c r="AV116" s="1"/>
  <c r="AI116"/>
  <c r="AU116" s="1"/>
  <c r="AH116"/>
  <c r="AG116"/>
  <c r="AA116"/>
  <c r="U116"/>
  <c r="O116"/>
  <c r="AL115"/>
  <c r="AX115" s="1"/>
  <c r="AK115"/>
  <c r="AW115" s="1"/>
  <c r="AJ115"/>
  <c r="AV115" s="1"/>
  <c r="AI115"/>
  <c r="AU115" s="1"/>
  <c r="AH115"/>
  <c r="AG115"/>
  <c r="AA115"/>
  <c r="U115"/>
  <c r="O115"/>
  <c r="AL107"/>
  <c r="AX107" s="1"/>
  <c r="AK107"/>
  <c r="AW107" s="1"/>
  <c r="AJ107"/>
  <c r="AV107" s="1"/>
  <c r="AI107"/>
  <c r="AU107" s="1"/>
  <c r="AH107"/>
  <c r="AG107"/>
  <c r="AA107"/>
  <c r="U107"/>
  <c r="O107"/>
  <c r="AL100"/>
  <c r="AX100" s="1"/>
  <c r="AK100"/>
  <c r="AW100" s="1"/>
  <c r="AJ100"/>
  <c r="AV100" s="1"/>
  <c r="AI100"/>
  <c r="AU100" s="1"/>
  <c r="AH100"/>
  <c r="AT100" s="1"/>
  <c r="AG100"/>
  <c r="AA100"/>
  <c r="U100"/>
  <c r="O100"/>
  <c r="AL99"/>
  <c r="AX99" s="1"/>
  <c r="AK99"/>
  <c r="AW99" s="1"/>
  <c r="AJ99"/>
  <c r="AV99" s="1"/>
  <c r="AI99"/>
  <c r="AU99" s="1"/>
  <c r="AH99"/>
  <c r="AT99" s="1"/>
  <c r="AG99"/>
  <c r="AA99"/>
  <c r="U99"/>
  <c r="O99"/>
  <c r="AL98"/>
  <c r="AX98" s="1"/>
  <c r="AK98"/>
  <c r="AW98" s="1"/>
  <c r="AJ98"/>
  <c r="AV98" s="1"/>
  <c r="AI98"/>
  <c r="AU98" s="1"/>
  <c r="AL95"/>
  <c r="AX95" s="1"/>
  <c r="AK95"/>
  <c r="AW95" s="1"/>
  <c r="AJ95"/>
  <c r="AV95" s="1"/>
  <c r="AI95"/>
  <c r="AU95" s="1"/>
  <c r="AH95"/>
  <c r="AT95" s="1"/>
  <c r="AG95"/>
  <c r="AA95"/>
  <c r="U95"/>
  <c r="O95"/>
  <c r="AL94"/>
  <c r="AX94" s="1"/>
  <c r="AK94"/>
  <c r="AW94" s="1"/>
  <c r="AJ94"/>
  <c r="AV94" s="1"/>
  <c r="AI94"/>
  <c r="AU94" s="1"/>
  <c r="AH94"/>
  <c r="AT94" s="1"/>
  <c r="AG94"/>
  <c r="AA94"/>
  <c r="U94"/>
  <c r="O94"/>
  <c r="AL85"/>
  <c r="AX85" s="1"/>
  <c r="AK85"/>
  <c r="AW85" s="1"/>
  <c r="AJ85"/>
  <c r="AV85" s="1"/>
  <c r="AI85"/>
  <c r="AU85" s="1"/>
  <c r="AH85"/>
  <c r="AT85" s="1"/>
  <c r="AG85"/>
  <c r="AA85"/>
  <c r="U85"/>
  <c r="O85"/>
  <c r="AL75"/>
  <c r="AX75" s="1"/>
  <c r="AK75"/>
  <c r="AW75" s="1"/>
  <c r="AJ75"/>
  <c r="AV75" s="1"/>
  <c r="AI75"/>
  <c r="AU75" s="1"/>
  <c r="AH75"/>
  <c r="AT75" s="1"/>
  <c r="AG75"/>
  <c r="AA75"/>
  <c r="U75"/>
  <c r="O75"/>
  <c r="AL74"/>
  <c r="AX74" s="1"/>
  <c r="AK74"/>
  <c r="AW74" s="1"/>
  <c r="AJ74"/>
  <c r="AV74" s="1"/>
  <c r="AI74"/>
  <c r="AU74" s="1"/>
  <c r="AT74"/>
  <c r="AG74"/>
  <c r="AA74"/>
  <c r="U74"/>
  <c r="O74"/>
  <c r="J66"/>
  <c r="AL65"/>
  <c r="AX65" s="1"/>
  <c r="AK65"/>
  <c r="AW65" s="1"/>
  <c r="AJ65"/>
  <c r="AV65" s="1"/>
  <c r="AI65"/>
  <c r="AU65" s="1"/>
  <c r="AH65"/>
  <c r="AT65" s="1"/>
  <c r="AL64"/>
  <c r="AX64" s="1"/>
  <c r="AK64"/>
  <c r="AW64" s="1"/>
  <c r="AJ64"/>
  <c r="AV64" s="1"/>
  <c r="AI64"/>
  <c r="AU64" s="1"/>
  <c r="AH64"/>
  <c r="AT64" s="1"/>
  <c r="AL63"/>
  <c r="AX63" s="1"/>
  <c r="AK63"/>
  <c r="AW63" s="1"/>
  <c r="AJ63"/>
  <c r="AV63" s="1"/>
  <c r="AI63"/>
  <c r="AU63" s="1"/>
  <c r="AH63"/>
  <c r="AT63" s="1"/>
  <c r="AL62"/>
  <c r="AX62" s="1"/>
  <c r="AK62"/>
  <c r="AW62" s="1"/>
  <c r="AJ62"/>
  <c r="AV62" s="1"/>
  <c r="AI62"/>
  <c r="AU62" s="1"/>
  <c r="AH62"/>
  <c r="AT62" s="1"/>
  <c r="AL61"/>
  <c r="AX61" s="1"/>
  <c r="AK61"/>
  <c r="AW61" s="1"/>
  <c r="AJ61"/>
  <c r="AV61" s="1"/>
  <c r="AI61"/>
  <c r="AU61" s="1"/>
  <c r="AH61"/>
  <c r="AT61" s="1"/>
  <c r="AL60"/>
  <c r="AX60" s="1"/>
  <c r="AK60"/>
  <c r="AW60" s="1"/>
  <c r="AJ60"/>
  <c r="AV60" s="1"/>
  <c r="AI60"/>
  <c r="AU60" s="1"/>
  <c r="AH60"/>
  <c r="AT60" s="1"/>
  <c r="AL59"/>
  <c r="AX59" s="1"/>
  <c r="AK59"/>
  <c r="AW59" s="1"/>
  <c r="AJ59"/>
  <c r="AV59" s="1"/>
  <c r="AI59"/>
  <c r="AU59" s="1"/>
  <c r="AH59"/>
  <c r="AT59" s="1"/>
  <c r="AL58"/>
  <c r="AX58" s="1"/>
  <c r="AK58"/>
  <c r="AW58" s="1"/>
  <c r="AJ58"/>
  <c r="AV58" s="1"/>
  <c r="AI58"/>
  <c r="AU58" s="1"/>
  <c r="AH58"/>
  <c r="AT58" s="1"/>
  <c r="AL57"/>
  <c r="AX57" s="1"/>
  <c r="AK57"/>
  <c r="AW57" s="1"/>
  <c r="AJ57"/>
  <c r="AV57" s="1"/>
  <c r="AI57"/>
  <c r="AU57" s="1"/>
  <c r="AH57"/>
  <c r="AT57" s="1"/>
  <c r="AL56"/>
  <c r="AX56" s="1"/>
  <c r="AK56"/>
  <c r="AW56" s="1"/>
  <c r="AJ56"/>
  <c r="AV56" s="1"/>
  <c r="AI56"/>
  <c r="AU56" s="1"/>
  <c r="AH56"/>
  <c r="AT56" s="1"/>
  <c r="J55"/>
  <c r="AL54"/>
  <c r="AK54"/>
  <c r="AW54" s="1"/>
  <c r="AJ54"/>
  <c r="AV54" s="1"/>
  <c r="AI54"/>
  <c r="AU54" s="1"/>
  <c r="AH54"/>
  <c r="AT54" s="1"/>
  <c r="U54"/>
  <c r="O54"/>
  <c r="AL47"/>
  <c r="AX47" s="1"/>
  <c r="AK47"/>
  <c r="AW47" s="1"/>
  <c r="AJ47"/>
  <c r="AI47"/>
  <c r="AU47" s="1"/>
  <c r="AH47"/>
  <c r="AT47" s="1"/>
  <c r="AA47"/>
  <c r="U47"/>
  <c r="AL46"/>
  <c r="AK46"/>
  <c r="AJ46"/>
  <c r="AI46"/>
  <c r="AH46"/>
  <c r="AT46" s="1"/>
  <c r="AG46"/>
  <c r="AA46"/>
  <c r="U46"/>
  <c r="O46"/>
  <c r="AL37"/>
  <c r="AK37"/>
  <c r="AJ37"/>
  <c r="AI37"/>
  <c r="AH37"/>
  <c r="AT37" s="1"/>
  <c r="AG37"/>
  <c r="AA37"/>
  <c r="U37"/>
  <c r="O37"/>
  <c r="AL36"/>
  <c r="AX36" s="1"/>
  <c r="AK36"/>
  <c r="AW36" s="1"/>
  <c r="AJ36"/>
  <c r="AV36" s="1"/>
  <c r="AI36"/>
  <c r="AU36" s="1"/>
  <c r="AH36"/>
  <c r="AT36" s="1"/>
  <c r="AG36"/>
  <c r="AA36"/>
  <c r="U36"/>
  <c r="O36"/>
  <c r="AL35"/>
  <c r="AX35" s="1"/>
  <c r="AK35"/>
  <c r="AW35" s="1"/>
  <c r="AJ35"/>
  <c r="AV35" s="1"/>
  <c r="AI35"/>
  <c r="AH35"/>
  <c r="AT35" s="1"/>
  <c r="AG35"/>
  <c r="AA35"/>
  <c r="U35"/>
  <c r="O35"/>
  <c r="AL34"/>
  <c r="AX34" s="1"/>
  <c r="AK34"/>
  <c r="AW34" s="1"/>
  <c r="AJ34"/>
  <c r="AV34" s="1"/>
  <c r="AI34"/>
  <c r="AU34" s="1"/>
  <c r="AH34"/>
  <c r="AT34" s="1"/>
  <c r="AG34"/>
  <c r="AA34"/>
  <c r="U34"/>
  <c r="O34"/>
  <c r="AL33"/>
  <c r="AX33" s="1"/>
  <c r="AK33"/>
  <c r="AW33" s="1"/>
  <c r="AJ33"/>
  <c r="AV33" s="1"/>
  <c r="AI33"/>
  <c r="AH33"/>
  <c r="AT33" s="1"/>
  <c r="AG33"/>
  <c r="AA33"/>
  <c r="U33"/>
  <c r="O33"/>
  <c r="AL32"/>
  <c r="AX32" s="1"/>
  <c r="AK32"/>
  <c r="AW32" s="1"/>
  <c r="AJ32"/>
  <c r="AV32" s="1"/>
  <c r="AI32"/>
  <c r="AU32" s="1"/>
  <c r="AH32"/>
  <c r="AT32" s="1"/>
  <c r="AG32"/>
  <c r="AA32"/>
  <c r="U32"/>
  <c r="O32"/>
  <c r="AL31"/>
  <c r="AX31" s="1"/>
  <c r="AK31"/>
  <c r="AW31" s="1"/>
  <c r="AJ31"/>
  <c r="AV31" s="1"/>
  <c r="AI31"/>
  <c r="AH31"/>
  <c r="AT31" s="1"/>
  <c r="AG31"/>
  <c r="AA31"/>
  <c r="U31"/>
  <c r="O31"/>
  <c r="AL30"/>
  <c r="AX30" s="1"/>
  <c r="AK30"/>
  <c r="AW30" s="1"/>
  <c r="AJ30"/>
  <c r="AV30" s="1"/>
  <c r="AI30"/>
  <c r="AU30" s="1"/>
  <c r="AB30"/>
  <c r="AB38" s="1"/>
  <c r="V30"/>
  <c r="P30"/>
  <c r="P38" s="1"/>
  <c r="O30"/>
  <c r="AL29"/>
  <c r="AX29" s="1"/>
  <c r="AK29"/>
  <c r="AW29" s="1"/>
  <c r="AJ29"/>
  <c r="AV29" s="1"/>
  <c r="AI29"/>
  <c r="AU29" s="1"/>
  <c r="AH29"/>
  <c r="AT29" s="1"/>
  <c r="AG29"/>
  <c r="AA29"/>
  <c r="U29"/>
  <c r="O29"/>
  <c r="AL28"/>
  <c r="AX28" s="1"/>
  <c r="AK28"/>
  <c r="AW28" s="1"/>
  <c r="AJ28"/>
  <c r="AV28" s="1"/>
  <c r="AI28"/>
  <c r="AU28" s="1"/>
  <c r="AG28"/>
  <c r="V28"/>
  <c r="AH28" s="1"/>
  <c r="AT28" s="1"/>
  <c r="U28"/>
  <c r="O28"/>
  <c r="AL27"/>
  <c r="AK27"/>
  <c r="AJ27"/>
  <c r="AV27" s="1"/>
  <c r="AI27"/>
  <c r="AH27"/>
  <c r="AT27" s="1"/>
  <c r="AG27"/>
  <c r="AA27"/>
  <c r="U27"/>
  <c r="O27"/>
  <c r="AX20"/>
  <c r="AW20"/>
  <c r="AV20"/>
  <c r="AU20"/>
  <c r="AH20"/>
  <c r="AG20"/>
  <c r="AA20"/>
  <c r="O20"/>
  <c r="AL14"/>
  <c r="AX14" s="1"/>
  <c r="AK14"/>
  <c r="AW14" s="1"/>
  <c r="AJ14"/>
  <c r="AV14" s="1"/>
  <c r="AU14"/>
  <c r="AH14"/>
  <c r="AG14"/>
  <c r="AA14"/>
  <c r="U14"/>
  <c r="O14"/>
  <c r="AL12"/>
  <c r="AX12" s="1"/>
  <c r="AK12"/>
  <c r="AW12" s="1"/>
  <c r="AJ12"/>
  <c r="AV12" s="1"/>
  <c r="AH12"/>
  <c r="AT12" s="1"/>
  <c r="AG12"/>
  <c r="AA12"/>
  <c r="U12"/>
  <c r="O12"/>
  <c r="AL11"/>
  <c r="AX11" s="1"/>
  <c r="AK11"/>
  <c r="AW11" s="1"/>
  <c r="AJ11"/>
  <c r="AV11" s="1"/>
  <c r="AH11"/>
  <c r="AT11" s="1"/>
  <c r="AG11"/>
  <c r="AA11"/>
  <c r="U11"/>
  <c r="O11"/>
  <c r="AL10"/>
  <c r="AK10"/>
  <c r="AJ10"/>
  <c r="AI10"/>
  <c r="AG10"/>
  <c r="AA10"/>
  <c r="U10"/>
  <c r="O10"/>
  <c r="K208" l="1"/>
  <c r="AG38"/>
  <c r="O21"/>
  <c r="O55"/>
  <c r="O38"/>
  <c r="U38"/>
  <c r="AT107"/>
  <c r="AY107" s="1"/>
  <c r="T208"/>
  <c r="AD208"/>
  <c r="X208"/>
  <c r="L208"/>
  <c r="R208"/>
  <c r="AF208"/>
  <c r="Z208"/>
  <c r="AU66"/>
  <c r="AY85"/>
  <c r="AY100"/>
  <c r="AU157"/>
  <c r="AT117"/>
  <c r="AY117" s="1"/>
  <c r="AT126"/>
  <c r="AY126" s="1"/>
  <c r="AY32"/>
  <c r="AY36"/>
  <c r="AY94"/>
  <c r="AT152"/>
  <c r="AY74"/>
  <c r="AY95"/>
  <c r="AU108"/>
  <c r="AT115"/>
  <c r="AY115" s="1"/>
  <c r="AT124"/>
  <c r="AY124" s="1"/>
  <c r="AT131"/>
  <c r="AY131" s="1"/>
  <c r="AY139"/>
  <c r="AX140"/>
  <c r="AW157"/>
  <c r="AT148"/>
  <c r="AT153"/>
  <c r="AW108"/>
  <c r="AT122"/>
  <c r="AY122" s="1"/>
  <c r="AY137"/>
  <c r="AV140"/>
  <c r="AT146"/>
  <c r="AT150"/>
  <c r="AT155"/>
  <c r="AJ207"/>
  <c r="AV165"/>
  <c r="AV207" s="1"/>
  <c r="AY28"/>
  <c r="AV66"/>
  <c r="AX108"/>
  <c r="AT123"/>
  <c r="AY123" s="1"/>
  <c r="AY127"/>
  <c r="AT138"/>
  <c r="AY138" s="1"/>
  <c r="AW140"/>
  <c r="AV157"/>
  <c r="AT147"/>
  <c r="AT156"/>
  <c r="AK207"/>
  <c r="AW165"/>
  <c r="AW207" s="1"/>
  <c r="AW66"/>
  <c r="AY29"/>
  <c r="AY34"/>
  <c r="AT55"/>
  <c r="AT66"/>
  <c r="AX66"/>
  <c r="AY75"/>
  <c r="AY99"/>
  <c r="AV108"/>
  <c r="AT116"/>
  <c r="AY116" s="1"/>
  <c r="AT125"/>
  <c r="AY125" s="1"/>
  <c r="AT135"/>
  <c r="AY135" s="1"/>
  <c r="AU140"/>
  <c r="AX157"/>
  <c r="AT154"/>
  <c r="AI207"/>
  <c r="AU165"/>
  <c r="AU207" s="1"/>
  <c r="AB208"/>
  <c r="P208"/>
  <c r="AG159"/>
  <c r="U159"/>
  <c r="AA159"/>
  <c r="AL207"/>
  <c r="AM165"/>
  <c r="AY165" s="1"/>
  <c r="AH157"/>
  <c r="AL157"/>
  <c r="V38"/>
  <c r="AJ157"/>
  <c r="AK108"/>
  <c r="AJ66"/>
  <c r="AJ140"/>
  <c r="AI157"/>
  <c r="AJ108"/>
  <c r="AI140"/>
  <c r="AI108"/>
  <c r="AH140"/>
  <c r="AH207"/>
  <c r="AL140"/>
  <c r="AK157"/>
  <c r="AL108"/>
  <c r="AK140"/>
  <c r="AK66"/>
  <c r="AH55"/>
  <c r="AX46"/>
  <c r="AL55"/>
  <c r="AI38"/>
  <c r="AX37"/>
  <c r="AL38"/>
  <c r="AW46"/>
  <c r="AW55" s="1"/>
  <c r="AK55"/>
  <c r="AW37"/>
  <c r="AK38"/>
  <c r="AV46"/>
  <c r="AJ55"/>
  <c r="AL21"/>
  <c r="AK21"/>
  <c r="AI66"/>
  <c r="AV37"/>
  <c r="AV38" s="1"/>
  <c r="AJ38"/>
  <c r="AU46"/>
  <c r="AU55" s="1"/>
  <c r="AI55"/>
  <c r="AH66"/>
  <c r="AL66"/>
  <c r="AU10"/>
  <c r="AI21"/>
  <c r="AT14"/>
  <c r="AH21"/>
  <c r="AJ21"/>
  <c r="AM116"/>
  <c r="AM117"/>
  <c r="AM124"/>
  <c r="AM131"/>
  <c r="AM139"/>
  <c r="AT20"/>
  <c r="AM20"/>
  <c r="AM115"/>
  <c r="AM127"/>
  <c r="AM138"/>
  <c r="AX54"/>
  <c r="AM54"/>
  <c r="AM123"/>
  <c r="AM126"/>
  <c r="AM137"/>
  <c r="AM122"/>
  <c r="AM125"/>
  <c r="AM135"/>
  <c r="AA98"/>
  <c r="O98"/>
  <c r="U98"/>
  <c r="AG98"/>
  <c r="AH98"/>
  <c r="AT98" s="1"/>
  <c r="AY98" s="1"/>
  <c r="AY172"/>
  <c r="AY199"/>
  <c r="AM29"/>
  <c r="AA28"/>
  <c r="AA30"/>
  <c r="J140"/>
  <c r="AY179"/>
  <c r="AY185"/>
  <c r="AH30"/>
  <c r="U30"/>
  <c r="AG30"/>
  <c r="O117"/>
  <c r="AM149"/>
  <c r="AY149" s="1"/>
  <c r="AM11"/>
  <c r="AU11"/>
  <c r="AY184"/>
  <c r="AY205"/>
  <c r="AM33"/>
  <c r="AU33"/>
  <c r="AM147"/>
  <c r="AY147" s="1"/>
  <c r="AM150"/>
  <c r="AY150" s="1"/>
  <c r="AY175"/>
  <c r="AM35"/>
  <c r="AU35"/>
  <c r="AM95"/>
  <c r="AM37"/>
  <c r="AU37"/>
  <c r="AM148"/>
  <c r="AY148" s="1"/>
  <c r="AM152"/>
  <c r="AY152" s="1"/>
  <c r="AY166"/>
  <c r="AY180"/>
  <c r="AY201"/>
  <c r="AM12"/>
  <c r="AU12"/>
  <c r="AM27"/>
  <c r="AU27"/>
  <c r="AM28"/>
  <c r="AM146"/>
  <c r="AY146" s="1"/>
  <c r="AM156"/>
  <c r="AY156" s="1"/>
  <c r="AY183"/>
  <c r="AY194"/>
  <c r="AW27"/>
  <c r="AM10"/>
  <c r="AU31"/>
  <c r="AM34"/>
  <c r="AM36"/>
  <c r="AM47"/>
  <c r="AW10"/>
  <c r="AW21" s="1"/>
  <c r="AM14"/>
  <c r="AV47"/>
  <c r="AY47" s="1"/>
  <c r="AM31"/>
  <c r="AM32"/>
  <c r="AM46"/>
  <c r="AM100"/>
  <c r="AM154"/>
  <c r="AY154" s="1"/>
  <c r="AY186"/>
  <c r="AV10"/>
  <c r="AV21" s="1"/>
  <c r="AX27"/>
  <c r="AM74"/>
  <c r="AM85"/>
  <c r="AM75"/>
  <c r="AM99"/>
  <c r="AM153"/>
  <c r="AY153" s="1"/>
  <c r="AT10"/>
  <c r="AX10"/>
  <c r="AX21" s="1"/>
  <c r="AM94"/>
  <c r="AM107"/>
  <c r="AY171"/>
  <c r="AY193"/>
  <c r="AM145"/>
  <c r="AY145" s="1"/>
  <c r="AY177"/>
  <c r="AY178"/>
  <c r="AY206"/>
  <c r="AM155"/>
  <c r="AY155" s="1"/>
  <c r="AY173"/>
  <c r="AY181"/>
  <c r="AY182"/>
  <c r="AY190"/>
  <c r="AY33" l="1"/>
  <c r="O140"/>
  <c r="AY12"/>
  <c r="AA38"/>
  <c r="AA208" s="1"/>
  <c r="AH108"/>
  <c r="AM108" s="1"/>
  <c r="U208"/>
  <c r="AG208"/>
  <c r="AW38"/>
  <c r="AX38"/>
  <c r="AT21"/>
  <c r="AY27"/>
  <c r="AY46"/>
  <c r="AY31"/>
  <c r="AY207"/>
  <c r="AL159"/>
  <c r="AL208" s="1"/>
  <c r="AX159"/>
  <c r="AT157"/>
  <c r="AJ159"/>
  <c r="AJ208" s="1"/>
  <c r="AV159"/>
  <c r="AT30"/>
  <c r="AY20"/>
  <c r="AV55"/>
  <c r="AY11"/>
  <c r="AK159"/>
  <c r="AK208" s="1"/>
  <c r="AW159"/>
  <c r="AH159"/>
  <c r="AY54"/>
  <c r="AY140"/>
  <c r="AY108"/>
  <c r="AT108"/>
  <c r="AY157"/>
  <c r="AY159" s="1"/>
  <c r="AU38"/>
  <c r="AY14"/>
  <c r="AY35"/>
  <c r="AI159"/>
  <c r="AI208" s="1"/>
  <c r="AU159"/>
  <c r="AU21"/>
  <c r="AX55"/>
  <c r="AT140"/>
  <c r="AY37"/>
  <c r="AY10"/>
  <c r="V208"/>
  <c r="O159"/>
  <c r="J208"/>
  <c r="AM207"/>
  <c r="AM157"/>
  <c r="AM21"/>
  <c r="AM140"/>
  <c r="AM55"/>
  <c r="AH38"/>
  <c r="AM38" s="1"/>
  <c r="AM98"/>
  <c r="AM30"/>
  <c r="AW208" l="1"/>
  <c r="O208"/>
  <c r="AY55"/>
  <c r="AV208"/>
  <c r="AU208"/>
  <c r="AM159"/>
  <c r="AX208"/>
  <c r="AY21"/>
  <c r="AY30"/>
  <c r="AY38" s="1"/>
  <c r="AT38"/>
  <c r="AT159"/>
  <c r="AH208"/>
  <c r="AM208" l="1"/>
  <c r="AY208"/>
  <c r="AT208"/>
</calcChain>
</file>

<file path=xl/sharedStrings.xml><?xml version="1.0" encoding="utf-8"?>
<sst xmlns="http://schemas.openxmlformats.org/spreadsheetml/2006/main" count="784" uniqueCount="404">
  <si>
    <t>Region</t>
  </si>
  <si>
    <t>DAP</t>
  </si>
  <si>
    <t>Nationwide</t>
  </si>
  <si>
    <t>Mindanao</t>
  </si>
  <si>
    <t>Electronic Legislative Information System (e-LEGIS) project</t>
  </si>
  <si>
    <t>OMB</t>
  </si>
  <si>
    <t>COMELEC</t>
  </si>
  <si>
    <t>Interregional</t>
  </si>
  <si>
    <t>X &amp; XI</t>
  </si>
  <si>
    <t>CAR, NCR, I, II, III, IV-A, IV-B, V, VI, VII, VIII, IX, X, XI, XII, &amp; XIII</t>
  </si>
  <si>
    <t>Region-specific</t>
  </si>
  <si>
    <t>SC</t>
  </si>
  <si>
    <t>Others</t>
  </si>
  <si>
    <t>Top 17 Courts with Highest Caseloads</t>
  </si>
  <si>
    <t>Justice Sector Agencies</t>
  </si>
  <si>
    <t>Agency</t>
  </si>
  <si>
    <t>Notes:</t>
  </si>
  <si>
    <t>National Government Career Executive Service Development Program</t>
  </si>
  <si>
    <t>Public Sector Human Resource Management and Development Plan (Execution Phase)</t>
  </si>
  <si>
    <t>Strengthening the Capacity of Indigenous Peoples Mandatory Representatives in the Local Legislative Councils</t>
  </si>
  <si>
    <t>Harmonization of  National Government Performance Monitoring, Information and Reporting and Systems (Technical Secretariat)</t>
  </si>
  <si>
    <t>Government Quality Management Program (GQMP)</t>
  </si>
  <si>
    <t>HoR</t>
  </si>
  <si>
    <t>Session Hall upgrading</t>
  </si>
  <si>
    <t>Upgrading and/or acquisition of electrical and mechanical facilities complying with Clean Air Act and Fire Code and other government  policies</t>
  </si>
  <si>
    <t>Upgrading and/or acquisition  of electronics and communications facilities</t>
  </si>
  <si>
    <t>Expansion (additional floors)  of  the  HRep Northwing and Southwing Buildings</t>
  </si>
  <si>
    <t>Site development, and parking area expansion and upgrading</t>
  </si>
  <si>
    <t>Legislative Library and Archives completion, provision of furnishings and Automation System</t>
  </si>
  <si>
    <t>PRIB/Media Building and  ICTS Building</t>
  </si>
  <si>
    <t>Security Door Access System for all buildings (Building  Management  System)</t>
  </si>
  <si>
    <t>Structural analysis, evaluation &amp; rehabilitation of HRep complex</t>
  </si>
  <si>
    <t>Integrity Development Review</t>
  </si>
  <si>
    <t>Policy Development and Monitoring for the UNCAC</t>
  </si>
  <si>
    <t>Case Management System</t>
  </si>
  <si>
    <t>Enhanced Access to Water Services by the Poor Through Participatory Water Governance</t>
  </si>
  <si>
    <t>Lupong Tagapamayapa Incentives and Awards</t>
  </si>
  <si>
    <t>Third Party Information and External Linkages</t>
  </si>
  <si>
    <t>Mobile Revenue Collection Officers System</t>
  </si>
  <si>
    <t>Human Resource Information System Enhancement and Roll-out</t>
  </si>
  <si>
    <t>e-Learning</t>
  </si>
  <si>
    <t>Contact Center ng Bayan (Expansion)</t>
  </si>
  <si>
    <t>Re-registration of Taxpayers:  Government Employees/ Professionals/Business</t>
  </si>
  <si>
    <t>Phase II - Development of Online System for  Transfer Tax Transaction (new)</t>
  </si>
  <si>
    <t>Security Monitoring Tools</t>
  </si>
  <si>
    <t>DILG</t>
  </si>
  <si>
    <t>NBI ICT support projects</t>
  </si>
  <si>
    <t>BuCor ICT support projects</t>
  </si>
  <si>
    <t>PPA ICT support projects</t>
  </si>
  <si>
    <t>DOJ</t>
  </si>
  <si>
    <t>PPA Livelihood and skills training center for parolees/probationers/ pardonees</t>
  </si>
  <si>
    <t>PAO ICT support projects</t>
  </si>
  <si>
    <t>OSG ICT support projects</t>
  </si>
  <si>
    <t>OGCC ICT support projects</t>
  </si>
  <si>
    <t>Justice Research and Training Institute</t>
  </si>
  <si>
    <t>Fully operationalize the Office for Alternative Dispute Resolution</t>
  </si>
  <si>
    <t>Comprehensive evaluation of the Action Program for Judicial Reform (APJR)</t>
  </si>
  <si>
    <t>2nd National Survey on the Users' Experience and Perception of the Judiciary</t>
  </si>
  <si>
    <t>Upgrade of Existing Supreme Court Data Center and Construction of Mirror Data Center (Disaster Site)</t>
  </si>
  <si>
    <t>Trial Courts ICT Infrastructure</t>
  </si>
  <si>
    <t>Networks, Security, and Nationwide Connectivity</t>
  </si>
  <si>
    <t>IT Systems</t>
  </si>
  <si>
    <t>eCourts Counterpart Components</t>
  </si>
  <si>
    <t xml:space="preserve">Enterprise Resource Planning Systems (ERP) Integration </t>
  </si>
  <si>
    <t>Judiciary Portal (Public and Intranet), Website and Content Management</t>
  </si>
  <si>
    <t>Judiciary Messaging</t>
  </si>
  <si>
    <t>Document/Records/and Archive Management</t>
  </si>
  <si>
    <t xml:space="preserve"> Hearing Management (eTranscription, etc.)</t>
  </si>
  <si>
    <t>Legal Resource Management System</t>
  </si>
  <si>
    <t xml:space="preserve"> Lawyer Information System</t>
  </si>
  <si>
    <t>Philippine Judicial Academy eLearning Management</t>
  </si>
  <si>
    <t>IT Training, Change Management (Service Level Agreements) and Consultancies to Support EISP Re-Implementation</t>
  </si>
  <si>
    <t>Installation of an E-Courtroom and Global Distance Learning Network at the PHILJA Center (Tagaytay City)</t>
  </si>
  <si>
    <t>Seal of Good Local Governance</t>
  </si>
  <si>
    <t xml:space="preserve">Procurement Management System Pocurement, Payment, Inventory and Distribution Monitoring System                           </t>
  </si>
  <si>
    <t>DOF/BIR</t>
  </si>
  <si>
    <t>Enhanced Justice on Wheels (EJOW) Project</t>
  </si>
  <si>
    <t>Establishment of Office for the Cybercrime</t>
  </si>
  <si>
    <t>National Office
BOC/LGU</t>
  </si>
  <si>
    <r>
      <t xml:space="preserve">18-Year Human Resource Development Program  </t>
    </r>
    <r>
      <rPr>
        <vertAlign val="superscript"/>
        <sz val="10"/>
        <rFont val="Arial"/>
        <family val="2"/>
      </rPr>
      <t>\_a</t>
    </r>
  </si>
  <si>
    <r>
      <t xml:space="preserve">Conduct of the needs-assessment activities to study the necessity of decentralizing functions of the SC in support of its administrative supervision over trial courts </t>
    </r>
    <r>
      <rPr>
        <vertAlign val="superscript"/>
        <sz val="10"/>
        <rFont val="Arial"/>
        <family val="2"/>
      </rPr>
      <t>\_a</t>
    </r>
  </si>
  <si>
    <r>
      <t xml:space="preserve">Justice Sector Coordinating Council (JSCC) </t>
    </r>
    <r>
      <rPr>
        <vertAlign val="superscript"/>
        <sz val="10"/>
        <rFont val="Arial"/>
        <family val="2"/>
      </rPr>
      <t>\_a</t>
    </r>
  </si>
  <si>
    <r>
      <t xml:space="preserve">Guidelines for Litigation in Quezon City Courts </t>
    </r>
    <r>
      <rPr>
        <vertAlign val="superscript"/>
        <sz val="10"/>
        <rFont val="Arial"/>
        <family val="2"/>
      </rPr>
      <t>\_a</t>
    </r>
  </si>
  <si>
    <r>
      <t xml:space="preserve">Judicial Affidavit Rule (A.M. No. 12-8-8-SC, effective 1 January 2013) </t>
    </r>
    <r>
      <rPr>
        <vertAlign val="superscript"/>
        <sz val="10"/>
        <rFont val="Arial"/>
        <family val="2"/>
      </rPr>
      <t>\_a</t>
    </r>
  </si>
  <si>
    <r>
      <t xml:space="preserve">Establishment of the Office for Competition </t>
    </r>
    <r>
      <rPr>
        <vertAlign val="superscript"/>
        <sz val="10"/>
        <rFont val="Arial"/>
        <family val="2"/>
      </rPr>
      <t>\_a</t>
    </r>
  </si>
  <si>
    <r>
      <t xml:space="preserve">Information Security - Implementation and Capacity Building Project (pilot) </t>
    </r>
    <r>
      <rPr>
        <vertAlign val="superscript"/>
        <sz val="10"/>
        <rFont val="Arial"/>
        <family val="2"/>
      </rPr>
      <t>\_a</t>
    </r>
  </si>
  <si>
    <r>
      <t xml:space="preserve">Enhancement of Employee Self-Service (ESS) and Roll-out </t>
    </r>
    <r>
      <rPr>
        <vertAlign val="superscript"/>
        <sz val="10"/>
        <rFont val="Arial"/>
        <family val="2"/>
      </rPr>
      <t>\_a</t>
    </r>
  </si>
  <si>
    <r>
      <t>South and North lounge expansion</t>
    </r>
    <r>
      <rPr>
        <vertAlign val="superscript"/>
        <sz val="10"/>
        <rFont val="Arial"/>
        <family val="2"/>
      </rPr>
      <t>\_a</t>
    </r>
  </si>
  <si>
    <r>
      <t xml:space="preserve">Election Administration </t>
    </r>
    <r>
      <rPr>
        <vertAlign val="superscript"/>
        <sz val="10"/>
        <rFont val="Arial"/>
        <family val="2"/>
      </rPr>
      <t>\_b</t>
    </r>
  </si>
  <si>
    <r>
      <t xml:space="preserve">Electoral Dispute Adjudication </t>
    </r>
    <r>
      <rPr>
        <vertAlign val="superscript"/>
        <sz val="10"/>
        <rFont val="Arial"/>
        <family val="2"/>
      </rPr>
      <t>\_b</t>
    </r>
  </si>
  <si>
    <r>
      <t xml:space="preserve">Voter Education </t>
    </r>
    <r>
      <rPr>
        <vertAlign val="superscript"/>
        <sz val="10"/>
        <rFont val="Arial"/>
        <family val="2"/>
      </rPr>
      <t>\_b</t>
    </r>
  </si>
  <si>
    <r>
      <t xml:space="preserve">Legal Policy and Framework </t>
    </r>
    <r>
      <rPr>
        <vertAlign val="superscript"/>
        <sz val="10"/>
        <rFont val="Arial"/>
        <family val="2"/>
      </rPr>
      <t>\_b</t>
    </r>
  </si>
  <si>
    <r>
      <t xml:space="preserve">Field Office Empowerment </t>
    </r>
    <r>
      <rPr>
        <vertAlign val="superscript"/>
        <sz val="10"/>
        <rFont val="Arial"/>
        <family val="2"/>
      </rPr>
      <t>\_b</t>
    </r>
  </si>
  <si>
    <r>
      <t xml:space="preserve">Professional Competency </t>
    </r>
    <r>
      <rPr>
        <vertAlign val="superscript"/>
        <sz val="10"/>
        <rFont val="Arial"/>
        <family val="2"/>
      </rPr>
      <t>\_b</t>
    </r>
  </si>
  <si>
    <r>
      <t xml:space="preserve">Technology Capable Comelec </t>
    </r>
    <r>
      <rPr>
        <vertAlign val="superscript"/>
        <sz val="10"/>
        <rFont val="Arial"/>
        <family val="2"/>
      </rPr>
      <t>\_b</t>
    </r>
  </si>
  <si>
    <r>
      <t xml:space="preserve">Revenue Regions 1 to 19 </t>
    </r>
    <r>
      <rPr>
        <vertAlign val="superscript"/>
        <sz val="10"/>
        <rFont val="Arial"/>
        <family val="2"/>
      </rPr>
      <t>\_c</t>
    </r>
    <r>
      <rPr>
        <sz val="10"/>
        <rFont val="Arial"/>
        <family val="2"/>
      </rPr>
      <t xml:space="preserve">
National Office</t>
    </r>
  </si>
  <si>
    <r>
      <t xml:space="preserve">Revenue Regions 1 to 19 </t>
    </r>
    <r>
      <rPr>
        <vertAlign val="superscript"/>
        <sz val="10"/>
        <rFont val="Arial"/>
        <family val="2"/>
      </rPr>
      <t>\_c</t>
    </r>
    <r>
      <rPr>
        <sz val="10"/>
        <rFont val="Arial"/>
        <family val="2"/>
      </rPr>
      <t xml:space="preserve">
Large Taxpayers Service</t>
    </r>
  </si>
  <si>
    <r>
      <t xml:space="preserve">Revenue Regions 1 to 19 </t>
    </r>
    <r>
      <rPr>
        <vertAlign val="superscript"/>
        <sz val="10"/>
        <rFont val="Arial"/>
        <family val="2"/>
      </rPr>
      <t>\_c</t>
    </r>
  </si>
  <si>
    <r>
      <t xml:space="preserve">Revenue Regions 1 to 19 </t>
    </r>
    <r>
      <rPr>
        <vertAlign val="superscript"/>
        <sz val="10"/>
        <rFont val="Arial"/>
        <family val="2"/>
      </rPr>
      <t>\_c</t>
    </r>
    <r>
      <rPr>
        <sz val="10"/>
        <rFont val="Arial"/>
        <family val="2"/>
      </rPr>
      <t xml:space="preserve">
Large Taxpayers Service
National Office</t>
    </r>
  </si>
  <si>
    <r>
      <t xml:space="preserve">Culture of Integrity and Accountability </t>
    </r>
    <r>
      <rPr>
        <vertAlign val="superscript"/>
        <sz val="10"/>
        <rFont val="Arial"/>
        <family val="2"/>
      </rPr>
      <t>\_b</t>
    </r>
  </si>
  <si>
    <r>
      <t xml:space="preserve">Linkages with External Stakeholders </t>
    </r>
    <r>
      <rPr>
        <vertAlign val="superscript"/>
        <sz val="10"/>
        <rFont val="Arial"/>
        <family val="2"/>
      </rPr>
      <t>\_b</t>
    </r>
  </si>
  <si>
    <r>
      <t xml:space="preserve">Construction COMELEC Main Office Building </t>
    </r>
    <r>
      <rPr>
        <vertAlign val="superscript"/>
        <sz val="10"/>
        <rFont val="Arial"/>
        <family val="2"/>
      </rPr>
      <t>\_b</t>
    </r>
  </si>
  <si>
    <r>
      <t xml:space="preserve">Court of Appeals Buildings in Cebu City and Cagayan de Oro City </t>
    </r>
    <r>
      <rPr>
        <vertAlign val="superscript"/>
        <sz val="10"/>
        <rFont val="Arial"/>
        <family val="2"/>
      </rPr>
      <t>\_e</t>
    </r>
  </si>
  <si>
    <r>
      <t xml:space="preserve">Manila Hall of Justice </t>
    </r>
    <r>
      <rPr>
        <vertAlign val="superscript"/>
        <sz val="10"/>
        <rFont val="Arial"/>
        <family val="2"/>
      </rPr>
      <t>\_e</t>
    </r>
  </si>
  <si>
    <t>Overall Total</t>
  </si>
  <si>
    <t>eLounges</t>
  </si>
  <si>
    <t>Capacity Building and Implementation (Expansion)</t>
  </si>
  <si>
    <r>
      <t xml:space="preserve">eCourts Project: Development of CMIS for Trial Courts </t>
    </r>
    <r>
      <rPr>
        <vertAlign val="superscript"/>
        <sz val="10"/>
        <rFont val="Arial"/>
        <family val="2"/>
      </rPr>
      <t>\_d</t>
    </r>
  </si>
  <si>
    <r>
      <t xml:space="preserve">Justice For All Project: Enhancing Accessibility and Accountability, Fighting Impunity </t>
    </r>
    <r>
      <rPr>
        <vertAlign val="superscript"/>
        <sz val="10"/>
        <rFont val="Arial"/>
        <family val="2"/>
      </rPr>
      <t>\_i</t>
    </r>
  </si>
  <si>
    <r>
      <t xml:space="preserve">Conduct of Organizational Development (OD) and Process Mapping.   Review for all offices and courts in the Judiciary </t>
    </r>
    <r>
      <rPr>
        <vertAlign val="superscript"/>
        <sz val="10"/>
        <rFont val="Arial"/>
        <family val="2"/>
      </rPr>
      <t>\_h</t>
    </r>
  </si>
  <si>
    <t>Total Investment Targets</t>
  </si>
  <si>
    <r>
      <t xml:space="preserve">Cebu City Hall of Justice </t>
    </r>
    <r>
      <rPr>
        <vertAlign val="superscript"/>
        <sz val="10"/>
        <rFont val="Arial"/>
        <family val="2"/>
      </rPr>
      <t>\_f</t>
    </r>
  </si>
  <si>
    <r>
      <t xml:space="preserve">New Supreme Court Building </t>
    </r>
    <r>
      <rPr>
        <vertAlign val="superscript"/>
        <sz val="10"/>
        <rFont val="Arial"/>
        <family val="2"/>
      </rPr>
      <t>\_g</t>
    </r>
  </si>
  <si>
    <r>
      <t>Enhancement and Upgrading of Court of Appeals (CA), Court of Tax Appeals (CTA) and Sandiganbayan CMIS for eventual integration with the eCourts to form the JCMS</t>
    </r>
    <r>
      <rPr>
        <vertAlign val="superscript"/>
        <sz val="10"/>
        <rFont val="Arial"/>
        <family val="2"/>
      </rPr>
      <t xml:space="preserve"> \_a</t>
    </r>
  </si>
  <si>
    <r>
      <t xml:space="preserve">Implementation of the Case Decongestion and Delay Reduction Program (CDDRP) in hi-caseload courts </t>
    </r>
    <r>
      <rPr>
        <vertAlign val="superscript"/>
        <sz val="10"/>
        <rFont val="Arial"/>
        <family val="2"/>
      </rPr>
      <t xml:space="preserve">\_a </t>
    </r>
  </si>
  <si>
    <r>
      <t xml:space="preserve">Sustainability of CDDRP Outputs </t>
    </r>
    <r>
      <rPr>
        <vertAlign val="superscript"/>
        <sz val="10"/>
        <rFont val="Arial"/>
        <family val="2"/>
      </rPr>
      <t>\_a</t>
    </r>
  </si>
  <si>
    <t>TBD</t>
  </si>
  <si>
    <t>IV-A</t>
  </si>
  <si>
    <t>NCR</t>
  </si>
  <si>
    <t>VII</t>
  </si>
  <si>
    <t>Judiciary Case Management System (JCMS)</t>
  </si>
  <si>
    <t>Societal Goal: Inclusive Growth and Poverty Reduction</t>
  </si>
  <si>
    <t>I. Sector Outcome: 7A Effective and transparent government practiced</t>
  </si>
  <si>
    <t>A. Subsector / Intermediate Outcome 1: Democratic institutions strengthened</t>
  </si>
  <si>
    <t>1.Organizational Outcome: Enhanced capacities of key development actors in implementing priority programs, and of agencies of government in fulfilling their mandates of serving the citizenry</t>
  </si>
  <si>
    <t>(a) Major Final Output 1: Education &amp; Training Services</t>
  </si>
  <si>
    <t>(b) Major Final Output 2: Research &amp; Technical Assistance Services</t>
  </si>
  <si>
    <t>B. Subsector / Intermediate Outcome 2: Enhanced citizen/customer satisfaction of NGA's, GOCC's and LGU's</t>
  </si>
  <si>
    <t xml:space="preserve">1. Organizational Outcome: Enhanced confidence of government agencies to fulfill the requirements of and exceed the citizen and customer expectations   </t>
  </si>
  <si>
    <t>(a) Major Final Output 1: Training Services</t>
  </si>
  <si>
    <t>(i) Government Quality Management Program (GQMP)</t>
  </si>
  <si>
    <t>(b) Major Final Output 2: Technical Assistance Services</t>
  </si>
  <si>
    <t>I. Sector Outcome 1: Responsiveness of government increased, people's trust in government rebuilt, and democratic institutions strengthened</t>
  </si>
  <si>
    <t xml:space="preserve">A. Subsector /Intermediate Outcome : Effective and efficient legislation, oversight and constituent representation </t>
  </si>
  <si>
    <r>
      <t>1.Organizational Outcome</t>
    </r>
    <r>
      <rPr>
        <vertAlign val="subscript"/>
        <sz val="10"/>
        <rFont val="Arial"/>
        <family val="2"/>
      </rPr>
      <t xml:space="preserve">1: </t>
    </r>
    <r>
      <rPr>
        <sz val="10"/>
        <rFont val="Arial"/>
        <family val="2"/>
      </rPr>
      <t>Transparent, participatory, and accountable legislative, oversight and representation processes and outcomes achieved</t>
    </r>
  </si>
  <si>
    <t xml:space="preserve"> I. Sector Outcome</t>
  </si>
  <si>
    <t xml:space="preserve">    Effective and Transparent Governance Practice</t>
  </si>
  <si>
    <t xml:space="preserve">    A. Subsector Outcome</t>
  </si>
  <si>
    <t xml:space="preserve">         I. Organizational Outcome</t>
  </si>
  <si>
    <t xml:space="preserve">            Reduced incidence of graft and corruption in the bureaucracy</t>
  </si>
  <si>
    <t xml:space="preserve">            a. Corruption Prevention Services</t>
  </si>
  <si>
    <t xml:space="preserve"> II. Sector Outcome</t>
  </si>
  <si>
    <t xml:space="preserve">     Rule of Law strengthened</t>
  </si>
  <si>
    <t xml:space="preserve">            a. Investigation and Prosecution Services</t>
  </si>
  <si>
    <t>1. Organizational Outcome</t>
  </si>
  <si>
    <t>Accountable, Transparent, Participative and Effective Local Governance</t>
  </si>
  <si>
    <t>(a) Major Final Output 1</t>
  </si>
  <si>
    <t>Local Government  Capacity Development Services</t>
  </si>
  <si>
    <t xml:space="preserve">II. Sector Outcome </t>
  </si>
  <si>
    <t>Access to Social Goods and Services Improved (Chapter 5)</t>
  </si>
  <si>
    <t xml:space="preserve">A. Intermediate Outcome: </t>
  </si>
  <si>
    <t>Quality, Adequacy and Accessibility of Infrastructure Facilities and Services Enhanced</t>
  </si>
  <si>
    <t>(a) Major Final Output</t>
  </si>
  <si>
    <t>A. WATER</t>
  </si>
  <si>
    <t xml:space="preserve">III. Sector Outcome </t>
  </si>
  <si>
    <t>Effective and Transparent Governance Practiced (Chapter 7)</t>
  </si>
  <si>
    <t xml:space="preserve">A. Subsector Outcome </t>
  </si>
  <si>
    <t>Responsiveness of NGAs, GOCCs, and LGUs increased</t>
  </si>
  <si>
    <t>(b) Major Final Output 2</t>
  </si>
  <si>
    <t>Local Government  Performance Oversight and Awards and Incentives Services</t>
  </si>
  <si>
    <t xml:space="preserve">Subsector Outcome </t>
  </si>
  <si>
    <t>Democratic Institutions Strengthened</t>
  </si>
  <si>
    <t>(a) Major Final Outputs</t>
  </si>
  <si>
    <t>I.  Sector Outcome1:  Stable macroeconomy achieved</t>
  </si>
  <si>
    <t xml:space="preserve">a. Subsector/Intermediate Outcome: </t>
  </si>
  <si>
    <t>1. Organizational Outcome1</t>
  </si>
  <si>
    <t>(a) MFO 1 - Collection and Assessment</t>
  </si>
  <si>
    <t>e-Linkage with BTR CIP</t>
  </si>
  <si>
    <t>Societal Goal: Macroeconomy Services Improved</t>
  </si>
  <si>
    <t>II.  Sector Outcome 2:  Good Governance</t>
  </si>
  <si>
    <t>a. Subsector/Intermediate Outcome: Effective, efficient, transparent, accountable public service delivered</t>
  </si>
  <si>
    <t>b. Subsector/Intermediate Outcome: Corruption curbed</t>
  </si>
  <si>
    <t>c. Subsector Outcome 2:  Access to information and participation in governance improved</t>
  </si>
  <si>
    <t>(b) Major Final Output 2: Improved Information Communications Technology</t>
  </si>
  <si>
    <t>Sector Outcome: Enhanced Access to Justice</t>
  </si>
  <si>
    <t>Organizational Outcome: Enhanced transparency, accountability, effectiveness, expediency and access in the administration of Justice</t>
  </si>
  <si>
    <t>Major Final Output 1: Law enforcement and corrections services</t>
  </si>
  <si>
    <t>Major Final Output 2: Legal Services</t>
  </si>
  <si>
    <t>I. Sector Outcome 1: See Goals of Chapter 7 of PDP</t>
  </si>
  <si>
    <t>A. Subsector /Intermediate Outcome :</t>
  </si>
  <si>
    <t>1.Organizational Outcome</t>
  </si>
  <si>
    <t>Enhanced Transparency, Integrity, Independence, Effectiveness and Efficiency of the Judiciary</t>
  </si>
  <si>
    <t>(c) Major Final Output 3</t>
  </si>
  <si>
    <t>(d) Major Final Output 4</t>
  </si>
  <si>
    <t>(e) Major Final Output 5</t>
  </si>
  <si>
    <t>(f) Major Final Output 6</t>
  </si>
  <si>
    <t>(g) Major Final Output 7</t>
  </si>
  <si>
    <t xml:space="preserve">Phase-in Reimplementation of the Enterprise Information Systems Plan (EISP) of the Judiciary </t>
  </si>
  <si>
    <t>ICT Infrastructure and IT Systems Requirements for Implementation of EISP</t>
  </si>
  <si>
    <t>PDP Chapter</t>
  </si>
  <si>
    <t xml:space="preserve">16-Point Agenda Addressed </t>
  </si>
  <si>
    <t>Program/Project Description</t>
  </si>
  <si>
    <t>PDP Result Matrices (RM) Critical Indicators Addressed</t>
  </si>
  <si>
    <t>Expected Date of Presentation to the ICC</t>
  </si>
  <si>
    <t>NG</t>
  </si>
  <si>
    <t>GOCC/ GFIs</t>
  </si>
  <si>
    <t>LGUs</t>
  </si>
  <si>
    <t>ODA Grant</t>
  </si>
  <si>
    <t>Private Sector</t>
  </si>
  <si>
    <t>Produce a corps of development -oriented, competent, dedicated and honest public executives in the medium term.</t>
  </si>
  <si>
    <t>Formulate a comprehensive human resource management and development program for the Philippine public sector and initiate execution of priority components - Staff Upgrading Program and Staff Support Program</t>
  </si>
  <si>
    <t xml:space="preserve">Enable Indigenous Peoples (IPs) to participate fully in decision-making, especially at the local level, on matters that affect them </t>
  </si>
  <si>
    <t>Establish a unified and integrated Results-Based Performance Management System (RBPMS) framework as basis for government performance monitoring, evaluating and reporting, including entitlements to performance incentives</t>
  </si>
  <si>
    <t>Institutionalize international standards-based (ISO 9001) Quality Management System as a mechanism to promote citizen/customer-focused public service delivery and achieve quality-related objectives</t>
  </si>
  <si>
    <t>Involves the setting up of  software packages/ applications, processes, ICT equipment and connectivity needed to automate the legislative process and have an integrated collection of legislative infor+C34mation in digital form accessible in a flexible, fast and secured manner for more effective and efficient operations, knowledge sharing, and public information and participation</t>
  </si>
  <si>
    <t>Renovation of session  hall, reconfiguration of physical layout and seating arrangement to accommodate the increased numbers of representatives, upgrading of lighting, audio and video equipments, and introduction of Congress Broadcasting Center – non-stop coverage of  Session proceedings (similar to Cable Satellite Public Affairs Network – C-SPAN)</t>
  </si>
  <si>
    <t xml:space="preserve">Upgrading of electrical wiring system, airconditioning, lighting, elevators, fire alarm systems  </t>
  </si>
  <si>
    <t>Upgrading of  electronics and communication facilities to work on Voice over Internet  Protocol (VOIP) Environment,  installation of additional telephone lines, sound systems, audio and video recording,  and videoconferencing facilities</t>
  </si>
  <si>
    <t>Extension/expansion of south and north lounges adjacent to the main session hall to accommodate the increase in House members, and provide venue for meetings/ consultations while members are in plenary session</t>
  </si>
  <si>
    <t xml:space="preserve">Construction of additional floors at the Northwing and  Southwing buildings for additional  conference and office  rooms </t>
  </si>
  <si>
    <t>Widening and concreting of driveway, and construction of multi-level steel parking building</t>
  </si>
  <si>
    <t>Completion of building and site development, and interior furnishing, cabling, digitization and automation</t>
  </si>
  <si>
    <t>Construction and furnishing of office space for information and communcation system, and public and media relations</t>
  </si>
  <si>
    <t xml:space="preserve">Automated security door access system  </t>
  </si>
  <si>
    <t>Harmonization and realignment of OMB - IDR and OP - IDAP</t>
  </si>
  <si>
    <t>Implementation of the 21 Point Philippine Agenda of the different branches of the Phil. Government</t>
  </si>
  <si>
    <t>Integrated Case Management System (Phase 2 of the ISSP implementation)</t>
  </si>
  <si>
    <t>It is a package of interventions focused at enhancing local competitiveness. It supports LGUs/LGU alliances pursue strategies that enable them to assess their local economic opportunities, develop and implement their LED initiatives that will create an enabling environment for retaining businesses and attracting more investments.</t>
  </si>
  <si>
    <t xml:space="preserve">BPLS is the national government’s standard for local governments to comply with when administering the granting of business permits and licenses.  This is to address the concern through the years that has consistently identified the high cost of doing business in the Philippines as a constraint to the competitiveness of the country. It is a reform initiative that is composed of: 1) simplification and standardization of BPLS for new registration and renewal (process re-engineering); 2) computerization (IT solutions); 3) Improving Customer Relations; and 4) Institutionalization of the reforms. It covers at least 480 local governments, identified as either having the most number of business establishments or as having very good potentials for generating investments in four priority sectors – agribusiness, mining, tourism and IT-BPO.
</t>
  </si>
  <si>
    <t>This Scaling-up Project focus to the 10 Municipalities in Regions 10 and 11 to improve the quality of water services provided by water utilities at the local/community level and enhance their local capacities to develop, operate and manage water utilities  and increase awareness on water governance</t>
  </si>
  <si>
    <t>The program is designed to develop the capabilities of LGUs by helping all Newly Elected Officials effectively discharged their duties and responsibilities and be able to define their development roadmaps.</t>
  </si>
  <si>
    <t xml:space="preserve">It aims to address the concerns of marginalized and vulnerable groups through the institutionalization of gender-responsive local governance,  addressing the MDG-deficit areas in environment, food, or health of families living in the slums, and   leading the cause in addressing the concerns of the Informal Settlers, among others. </t>
  </si>
  <si>
    <t>It is a system of granting economic benefits and other incentives to Lupong Tagapamayapa for their exemplary performance in settling disputes within their community. Annually, there are 58 Regional Awardees, 4 National Awardees, and 8 Runners-Up.</t>
  </si>
  <si>
    <t>It is a pioneering award program on innovation and excellence in local governance, recognizing best local government practices and facilitating their adoption in more communities in the country. 10 LGUs are conferred with the award annually.</t>
  </si>
  <si>
    <t>It is a social accountability mechanism created to set-in CSO-citizens’ active participation in planning, monitoring and evaluation of local government service delivery and program implementation as a means to make LGUs more responsive and efficient.</t>
  </si>
  <si>
    <t>Exchange of Information (EOI) allows effective information exchange with other jurisdictions with adequate provisions safeguarding the rights of taxpayers and third parties.</t>
  </si>
  <si>
    <t>A web-based system that automates the generation of barcoded CAR which will reduce revenue losses for all kinds of one-time transactions.  The database that will be build for the system will be used in the conduct of pre and post audit of said transactions by concerned BIR offices</t>
  </si>
  <si>
    <t xml:space="preserve">A mobile application system for the Revenue Collection Officers (RCOs) that enables for mobile receipting of tax returns filed, tax payments received, repoting of tax collections deposited with AGDB and the generation of collection reports. </t>
  </si>
  <si>
    <t>HRIS was established in connection with the objective of the BIR to establish a fully-automated HRIS which will allow better utilization and management of BIR personnel resources as well as enhance the work efficiency by providing fast and easy access to comprehensive, complete, and integrated human resource data</t>
  </si>
  <si>
    <t>e-Learning comprises all forms of electronically supported learning and teaching.  The information and communication systems, whether networked or not, serve as specific media to implement the learning process.</t>
  </si>
  <si>
    <t>The eLounge facility was established to provide taxpayers with free electronic medium to access the Bureau's web services, thereby enabling them to electronically file returns and pay taxes due thereon, apply TIN, download forms, obtain online information, and avail of other e-Services</t>
  </si>
  <si>
    <t xml:space="preserve">Facility that allows taxpayers to update their taxpayer information.  This will include linkages with third parties including National Statistics Office (NSO), Government Service Insurance System (GSIS), Social Security System (SSS), Securities and Exchange Commission (SEC), Land Transportation Office (LTO), Professional Regulation Commission (PRC), Insurance Commission (IC), among others, as sources for the information identification of new registrants and updates of existing taxpayers data.  </t>
  </si>
  <si>
    <t>This system will automate and integrate the processes (procurement, payment, inventory and distribution monitoring) for a more efficient and effective delivery of services and compliant with existing procurement, budgeting, accounting and auditing laws, rules and regulations.</t>
  </si>
  <si>
    <t>Provides for the online filing of transfer tax transactions.  The system has capability for automated computation of tax due and acceptance of tax payments.  It interfaces with eCAR by providing inputs for the generation and issuance of CAR with barcode for transfer of ownership of real properties presented to LRA/RD; and maintenance and update of the Zonal Valuation Database.</t>
  </si>
  <si>
    <t>The project aims to ensure the implementation of the information security framework of the BIR and promote information security awareness in the BIR to foster confidentiality, integrity, and availability of critical assets.  To support this, the Information Security Charter and Governance Structure was rolled-out and a high level Information Security Management Comittee was created.  Under the project "BRAINS" or BIR Ready and Aware in Information Security, trainings in Information Security Awareness were conducted and a newsletter to promote vigilance in protecting BIR data was developed.</t>
  </si>
  <si>
    <t>Implementation of the Enterprise Security Architecture (ESA) framework design of the BIR which aims to enhance and strengthen the information security governance and security management practices of the Bureau.  This is to ensure that confidentiality, integrity and availability of information owned by and entrusted to the Bureau are protected.</t>
  </si>
  <si>
    <t>Vital ICT infrastructure including biometric information system</t>
  </si>
  <si>
    <t>Various ICT systems for improved inmate custody and rehabilitation</t>
  </si>
  <si>
    <t>Various ICT systems for improved offender supervision and rehabilitation</t>
  </si>
  <si>
    <t>Facility to temporarily house and prepare offenders for social reintegration</t>
  </si>
  <si>
    <t>Initial establishment cost pursuant to EO 45 s. 2011, designating DOJ as Competition Authority</t>
  </si>
  <si>
    <t>Initial establishment cost pursuant to RA 10175, the Cybercrime Prevention Act</t>
  </si>
  <si>
    <t>ICT infrastructure for improved legal assistance and services for the public</t>
  </si>
  <si>
    <t>ICT infrastructure for improved legal services for government agencies</t>
  </si>
  <si>
    <t>ICT infrastructure for improved legal services for government corporations</t>
  </si>
  <si>
    <t>Facility for integrated research and capacity development for the justice system</t>
  </si>
  <si>
    <t>Establishment cost as attached agency with full staffing complement pursuant to RA 9285</t>
  </si>
  <si>
    <t>To take stock of the experience on its 12-year implementation with respect to original objectives and to evaluate achievements under its 6 components.  Aims to determine the results, effectiveness, relevance, sustainability and lessons learned from all activities, initiatives and interventions.  And to provide feedback to the judicial leadership on the results and impact of the Program.</t>
  </si>
  <si>
    <t>Aims to generate statistically robust and representative data to enable comparison with the data generated by the first survey which  was conducted in 2005.  This survey uses the same methodology, sampling framework, survey instruments as the first survey.  This is one of the closing activites of the JRSP.</t>
  </si>
  <si>
    <t>Intended to manage the entire life of a case from filing, hearing, decision, appeals until final decision at the SC.  All case info, including evidence and documents such as pleadings and notices are handled.  To be distributed to all levels of the Judiciary for use of justices and judges in decision-making.</t>
  </si>
  <si>
    <t xml:space="preserve">Case Management System for trial courts </t>
  </si>
  <si>
    <t>Databases for various front-end and mission-critical, as well as back-end application systems.</t>
  </si>
  <si>
    <t xml:space="preserve">Cabling and site preparation of, and ICT equipment for first and second level courts </t>
  </si>
  <si>
    <t xml:space="preserve">Providing connectivity for all lower courts - a basic requirement to implement the EISP and modernize delivery of justice in the country. </t>
  </si>
  <si>
    <t>Help desk, Version Control, Configuration Management, Capacity Planning and Performance Tools, etc. (To help manage the various application systems under EISP and address users' concerns and inquiries)</t>
  </si>
  <si>
    <t xml:space="preserve">Existing Case Management Systems in CA, CTA and Sandiganbayan to be integrated with eCourts to manage and track movement of cases from trial courts to tertiary courts (with appellate jurisdiction). The integration of the Supreme Court cases will be pursued at a later point. A single platform for all case management systems needed for integration into the JCMS. </t>
  </si>
  <si>
    <t>eFiling (online filing of pleadings), eNotary, eSubpoena, ePayment (to standardize and provide means to accurately assess, collect, and record collections in the courts)</t>
  </si>
  <si>
    <t>Financial management, logistics management, integrated human resource management, payroll, attendance &amp; leave, biometrics and other ERP application systems</t>
  </si>
  <si>
    <t xml:space="preserve">To modernize and facilitate the circulation of information and make coordination more effective between members of the judiciary while maintaining data integrity; To make processes, requirements, and other information on the judicial system and related transactions to the public; To increase transparency and make information generally available to the public at all times online. </t>
  </si>
  <si>
    <t>To have a fast and reliable means of communication to disseminate information across the Judiciary</t>
  </si>
  <si>
    <t xml:space="preserve">To facilitate the circulation of documents across the levels and offices of the Judiciary while maintaining data integrity and security. It will integrate with the Judiciary Case Management System to facilitate the filing and transfer of documents as a case progresses from initiation to final appeal. </t>
  </si>
  <si>
    <t>To modernize records of court hearings and speed up the generation of transcripts and other records, ensuring transparency and increase the speed of trials.</t>
  </si>
  <si>
    <t xml:space="preserve">To serve as a comprehensive resource providing the Judiciary with information needed in adjudication and related research to support (case) decision-making. </t>
  </si>
  <si>
    <t xml:space="preserve">To efficiently manage information on lawyers, including those serving as notary public, and provide the public with important information on lawyers (ex. Good standing in the bar, address and contact details, licenses). </t>
  </si>
  <si>
    <t xml:space="preserve">To facilitate the processes involved in the provision of training for judges and personnel and to have effective provision of computer-based training. </t>
  </si>
  <si>
    <t>To facilitate the transfer of ICT know-how to personnel and address transition issues during the course of EISP Re-implementation</t>
  </si>
  <si>
    <t>Project aims to reduce the caseload of these courts by 10-15% after recommendations of the diagnostic audit are complied with.  It will also identify the needs and difficulty of the judges and personnel in disposing of their cases.  The development and use of a Docket Management Plan for each court is one of the major outputs of the Project.</t>
  </si>
  <si>
    <t>To sustain the benefits and gains of the CDDRP after implementation period, particularly the Docket Management Plan</t>
  </si>
  <si>
    <t>The guidelines provide enhanced rules of procedure, modified specific requirements and new time periods aimed to shorten the litigation process of cases</t>
  </si>
  <si>
    <t>One of the features of the Guidelines for Quezon City Courts that was designed to shorten the trial period.  This was rolled out to all other courts.</t>
  </si>
  <si>
    <t>Design and construction of a hall of justice to house all the trial courts in Manila (approx. 108 branches)</t>
  </si>
  <si>
    <t>To provide the CA in the Visayas and CA in Mindanao their own permanent building</t>
  </si>
  <si>
    <t>Construction of a new Hall of Justice for the trial courts of Cebu City to replace the old HOJ damaged by an earthquake on 2013</t>
  </si>
  <si>
    <t>Construction of a new Supreme Court building and Judiciary District</t>
  </si>
  <si>
    <t>*Creation of Professional Career Tracks for Adjudication (Justices and Judges), Technical Staff (COCs, BCCs, Interpreters, Legal Researchers, etc), and Administrative ang Support Staff</t>
  </si>
  <si>
    <t>Process Mapping aims to inventory all court processes, analyze and re-engineer as necessary and rationalize plantilla requirements for all court processes and functions.</t>
  </si>
  <si>
    <t>Review of certain administrative and financial processes to improve delivery of services to judges and lower court personnel.</t>
  </si>
  <si>
    <t>Facilities to be installed at the PHILJA Development Center for continuing education and capacity building for justices and judges</t>
  </si>
  <si>
    <t>A Justice Sector mechanism for efficient communication and coordination among justice sector agencies</t>
  </si>
  <si>
    <t>Project's objective is to promote equitable access to ajustice and its efficient enforcements for all, especially the poor and disadvangaged sectors.  This builds upon the achievements of 2 previous European Union (EU) projects: Access to Justice for the Poor and EU-PHL Justice Support Programme.  It has 3 components: Enhancing Accessibiolity, Fighting Impunity and Enhancing Accountability.  SC implements this together with DOJ, DILG and DSWS with their respective attached agencies</t>
  </si>
  <si>
    <t>11,12</t>
  </si>
  <si>
    <t>9,12</t>
  </si>
  <si>
    <t>2,8,12</t>
  </si>
  <si>
    <t>1 - 9</t>
  </si>
  <si>
    <t>1, 5</t>
  </si>
  <si>
    <t>1-5</t>
  </si>
  <si>
    <t>5,9</t>
  </si>
  <si>
    <t>WGI - Government effectiveness</t>
  </si>
  <si>
    <t xml:space="preserve">WGI - Voice and Accountability </t>
  </si>
  <si>
    <t>WGI - Control of Corruption</t>
  </si>
  <si>
    <t>WGI - Rule of Law</t>
  </si>
  <si>
    <t>WGI - Government Effectiveness</t>
  </si>
  <si>
    <t>WGI - Voice and Accountability</t>
  </si>
  <si>
    <t>WGI - Regulatory Quality</t>
  </si>
  <si>
    <t>Spatial Coverage</t>
  </si>
  <si>
    <t>Investment Targets In Thousand Pesos (PhP '000)</t>
  </si>
  <si>
    <t>2013</t>
  </si>
  <si>
    <t>2014</t>
  </si>
  <si>
    <t>2015</t>
  </si>
  <si>
    <t>2016</t>
  </si>
  <si>
    <t>Total 
(2013-2016)</t>
  </si>
  <si>
    <t>Continuing Investment Targets</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</si>
  <si>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</si>
  <si>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</si>
  <si>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</si>
  <si>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</si>
  <si>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</si>
  <si>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</si>
  <si>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</si>
  <si>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</si>
  <si>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</si>
  <si>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</si>
  <si>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</si>
  <si>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</si>
  <si>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</si>
  <si>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</si>
  <si>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</si>
  <si>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</si>
  <si>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</si>
  <si>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</si>
  <si>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</si>
  <si>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</si>
  <si>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</si>
  <si>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</si>
  <si>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</si>
  <si>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</si>
  <si>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</si>
  <si>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</si>
  <si>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</si>
  <si>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</si>
  <si>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</si>
  <si>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</si>
  <si>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</si>
  <si>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(AH)</t>
  </si>
  <si>
    <t>(AI)</t>
  </si>
  <si>
    <t>(AJ)</t>
  </si>
  <si>
    <t>(AK)</t>
  </si>
  <si>
    <t>(AL)</t>
  </si>
  <si>
    <t>(AM)</t>
  </si>
  <si>
    <t>(AN)</t>
  </si>
  <si>
    <t>(AO)</t>
  </si>
  <si>
    <t>(AP)</t>
  </si>
  <si>
    <t>(AQ)</t>
  </si>
  <si>
    <t>(AR)</t>
  </si>
  <si>
    <t>(AS)</t>
  </si>
  <si>
    <t>(AT)</t>
  </si>
  <si>
    <t>(AU)</t>
  </si>
  <si>
    <t>(AV)</t>
  </si>
  <si>
    <t>(AW)</t>
  </si>
  <si>
    <t>(AX)</t>
  </si>
  <si>
    <t>Subtotal</t>
  </si>
  <si>
    <t>Region-Specific</t>
  </si>
  <si>
    <t xml:space="preserve">NCR </t>
  </si>
  <si>
    <t>OMB Total Investment Target (3)</t>
  </si>
  <si>
    <t>Program/Project Title</t>
  </si>
  <si>
    <t>(AY)</t>
  </si>
  <si>
    <t>NCR, III,VII, X,XI (for pilot and roll-out)</t>
  </si>
  <si>
    <t>NCR, VII &amp; X (Manila, Cebu City and Cagayan de Oro City)</t>
  </si>
  <si>
    <t>VII &amp; X (Cebu City and Cagayan de Oro)</t>
  </si>
  <si>
    <t>Total</t>
  </si>
  <si>
    <t>Phase 1 - Development of Electronic Certificate Authorizing Registration System \_ j</t>
  </si>
  <si>
    <t>National Office (Batasan)</t>
  </si>
  <si>
    <t xml:space="preserve">Building Business Friendly and Competitive LGUs                                                        </t>
  </si>
  <si>
    <t>Nationwide Streamlining of Business Permit and Licensing System in the Philippines</t>
  </si>
  <si>
    <t>Newly-elected Officials Program</t>
  </si>
  <si>
    <t xml:space="preserve">Support Program  to LGUs in addressing the well-being requirements of the marginalized and vulnerable groups.                                                                                                                                           </t>
  </si>
  <si>
    <t>Gawad Galing Pook Program</t>
  </si>
  <si>
    <t>CSOs/People's Participation Partnership Program</t>
  </si>
  <si>
    <t>Expanded Contact Center ng Bayan</t>
  </si>
  <si>
    <t>Sector Outcomes and Subsector Outcomes are as submitted by implementing agencies</t>
  </si>
  <si>
    <t>Programs and projects of HOR with spatial coverage of “NCR” covers National Office (Batasan)”</t>
  </si>
  <si>
    <t>Programs and projects with spatial coverage of “Revenue Regions 1 to 19” covers administrative regions  I, II, III, IV-A, V, VI, VII, VIII, IX, X, XI, XII, XIII, CAR, NCR</t>
  </si>
  <si>
    <t>Programs and projects of DOF-BIR with spatial coverage of “NCR” covers “National Office</t>
  </si>
  <si>
    <r>
      <rPr>
        <vertAlign val="superscript"/>
        <sz val="8"/>
        <rFont val="Arial"/>
        <family val="2"/>
      </rPr>
      <t>\_a</t>
    </r>
    <r>
      <rPr>
        <sz val="8"/>
        <rFont val="Arial"/>
        <family val="2"/>
      </rPr>
      <t xml:space="preserve"> no investment targets provided (8 SC, 1 DOJ, and 2 DOF/BIR)</t>
    </r>
  </si>
  <si>
    <r>
      <rPr>
        <vertAlign val="superscript"/>
        <sz val="8"/>
        <rFont val="Arial"/>
        <family val="2"/>
      </rPr>
      <t>\_b</t>
    </r>
    <r>
      <rPr>
        <sz val="8"/>
        <rFont val="Arial"/>
        <family val="2"/>
      </rPr>
      <t xml:space="preserve"> funding source not provided (10 COMELEC) </t>
    </r>
  </si>
  <si>
    <r>
      <rPr>
        <vertAlign val="superscript"/>
        <sz val="8"/>
        <rFont val="Arial"/>
        <family val="2"/>
      </rPr>
      <t>\_c</t>
    </r>
    <r>
      <rPr>
        <sz val="8"/>
        <rFont val="Arial"/>
        <family val="2"/>
      </rPr>
      <t xml:space="preserve"> correspond to administrative regions I, II, III, IVA, V, VI, VII, VIII, IX, X, XI, XII, XIII, CAR,and NCR (8 DOF/BIR)</t>
    </r>
  </si>
  <si>
    <r>
      <rPr>
        <vertAlign val="superscript"/>
        <sz val="8"/>
        <rFont val="Arial"/>
        <family val="2"/>
      </rPr>
      <t>\_d</t>
    </r>
    <r>
      <rPr>
        <sz val="8"/>
        <rFont val="Arial"/>
        <family val="2"/>
      </rPr>
      <t xml:space="preserve"> cost of ODA grant proceeds is unknown (1 SC)</t>
    </r>
  </si>
  <si>
    <r>
      <rPr>
        <vertAlign val="superscript"/>
        <sz val="8"/>
        <rFont val="Arial"/>
        <family val="2"/>
      </rPr>
      <t>\_e</t>
    </r>
    <r>
      <rPr>
        <sz val="8"/>
        <rFont val="Arial"/>
        <family val="2"/>
      </rPr>
      <t xml:space="preserve"> to be funded from savings of the judiciary (2 SC)</t>
    </r>
  </si>
  <si>
    <r>
      <rPr>
        <vertAlign val="superscript"/>
        <sz val="8"/>
        <rFont val="Arial"/>
        <family val="2"/>
      </rPr>
      <t>\_f</t>
    </r>
    <r>
      <rPr>
        <sz val="8"/>
        <rFont val="Arial"/>
        <family val="2"/>
      </rPr>
      <t xml:space="preserve"> to be sourced from NG, annual breakdown not provided (2 SC)</t>
    </r>
  </si>
  <si>
    <r>
      <rPr>
        <vertAlign val="superscript"/>
        <sz val="8"/>
        <rFont val="Arial"/>
        <family val="2"/>
      </rPr>
      <t>\_g</t>
    </r>
    <r>
      <rPr>
        <sz val="8"/>
        <rFont val="Arial"/>
        <family val="2"/>
      </rPr>
      <t xml:space="preserve"> funding source and annual breakdown not provided (1 SC)</t>
    </r>
  </si>
  <si>
    <r>
      <rPr>
        <vertAlign val="superscript"/>
        <sz val="8"/>
        <rFont val="Arial"/>
        <family val="2"/>
      </rPr>
      <t>\_i</t>
    </r>
    <r>
      <rPr>
        <sz val="8"/>
        <rFont val="Arial"/>
        <family val="2"/>
      </rPr>
      <t xml:space="preserve"> investment targets for 2014-2015 to be determined based on EU Work and Financial Plan and to be part of Judiciary budget proposal (1 SC)</t>
    </r>
  </si>
  <si>
    <t>-To improve the institutitonal and organizational capacity and accountability for the COMELEC for managing and implementing modernized and credible electoral processes
-Develop the project management capacity of the senior staff to enable them to effectively manage the preparation for and implementation of an automated election system (AES)
-Upgrade the IT skills of the central and field office personnel to support the requirements of the AES
-Streamline the systems and  structures of the main office to be more responsive to the requirements of the AES</t>
  </si>
  <si>
    <t>-To resolve election contest cases in an efficient, transparent and credible manner
- Compile and publish COMELEC promulgated decisions starting from 2007 cases
- Improve and automate documents and case management system
- Pending proceedings and contest cases will be resolved not later than one (1) year before the  conduct of the next succeeding elections</t>
  </si>
  <si>
    <t>- To make voter education more effective and far reaching by decentralizing the conduct thereof and improving the quality of education materials
- Produce a template on Voter Education Handout and Classroom Voting Kit for distribution to schools
- Produce a Training Module on Voter Education for Teachers
- Improve the capacity of field offices to conduct voter education in their respective jurisdiction</t>
  </si>
  <si>
    <t xml:space="preserve">- To make the field offices more autonomous on procurement and personnel matters to promote efficiency and effectiveness in responding to the needs of the employees and stakeholders
- Delegate to the REDs the authority to procure office supplies and non-accountable forms in the region
- Authorize the REDs to act on selected personnel matters including approval of leave applications, reassignment and reshuffling of field personnel, appointment of election officers, except lawyer position, within their respective regions
</t>
  </si>
  <si>
    <t xml:space="preserve"> - To establish a modern competency-based Human Resource Management System
- Develop a competency-based Recruitment System
- Customize the Performance Evaluation System (PES) based on the 2010 PES requirement of the CSC and strengthen the existing Program on Awards and Incentives for Service Excellence (PRAISE) of the Commission
- Improve employees' salary and compensation; and establish an employees' welfare and assistance program to boost their morale
- Develop an organizational structure and position reclassification that meets the current needs of the Commission
- Establish a COMELEC Academy to strengthen manpower development and enhance professionalism and competence of personnel
- Establish a policy on gender development
- Establish on policy on knowledge steering both local and international</t>
  </si>
  <si>
    <t>- To enhance the IT capability of COMELEC to support the conduct of modernized, efficient, transparent and credible election and election adjudication
- Develop and establish an Information Systems Strategic Plan (ISSP) in order to achieve integrated and streamlined systems aiming to give more efficient and quality service to the Commission and the stakeholders
- Set-up adequate and fully-functional ICT facilities to ensure efficient technological supports services in the conduct of modernized electoral exercises and office processes
- To strengthen ICT (Information and Communication Technology)-capable personnel in their pursuit of supporting modernized elections
- Upgrade qualification standards in the selection of filed personnel by including IT proficiency
- Expand the ITD organizational structure to include 44 new ICT plantilla positions at the Main office, 16 upgraded plantilla positions at the Regional offices and 111 upgraded plantilla positions at the OPES level
- Implement a sustainable training program for main and field personnel on IT proficiency</t>
  </si>
  <si>
    <t xml:space="preserve"> - To enhance the accountability and transparency of COMELEC management and operation
- Conduct an integrity development review and adopt an integrity development action plan
- Update and revise the current COMELEC Code of Conduct/ Ethical Standards, in consultation with COMELEC personnel and in consonance with RA 6713 (COMELEC Manual Code of Conduct/ Ethical Standards; Administrative Rules and Regulations and Office Decorum
- Strengthen the Internal Audit Office for the permanent monitoring of various programs affecting accountabilities, responsibilities and values formation 
</t>
  </si>
  <si>
    <t xml:space="preserve"> - To enhance a strong and continuing partnership with external stakeholders domestic and international
- Increase stakeholders' participation in the formulation and implementation of policies, rules and regulations, programs on issues affecting them
- Improve the efficiency and efficacy of COMELEC's services to its public clientele by responding effectively and efficiently to the complaints, suggestions and recommendations of stakeholders gathered through feedback mechanisms
- An annual capacity-building program already in place for implementation even during off-election period for various stakeholders and deputies</t>
  </si>
  <si>
    <t xml:space="preserve"> - To construct COMELEC's own main building and field offices for improved morale, efficiency and independence
- Complete the construction of a new COMELEC building
- Complete an integrated COMELEC Office in 5 regions to house Regional Election Director's Office (REDO), Office of Provincial Election Supervisor (OPES) and Office of the City Election Officer (OCEO)</t>
  </si>
  <si>
    <t xml:space="preserve">I. Sector Outcome: Globally Competitive and Innovative Industry and Services Sectors Achieved (Chapter 3) </t>
  </si>
  <si>
    <t>A.Intermediate Outcome: Business Environment Improved</t>
  </si>
  <si>
    <t>- To harmonize all election laws, rules and regulations through the passage of a new Omnibus election Code that is complete, updated, clear and responsive to the requirements of an automated election system
- Form the TWG who will  revise Omnibus election Code
- Draft a revised Omnibus Election Code for submission to Congress
- Start lobbying for the passage of the revised Omnibus Election Code (a new bill)</t>
  </si>
  <si>
    <t>Nationwide/ Interregional/ Region-Specific</t>
  </si>
  <si>
    <t>DAP Total Investment Targets (5)</t>
  </si>
  <si>
    <r>
      <t xml:space="preserve">(a) Major Final Output </t>
    </r>
    <r>
      <rPr>
        <vertAlign val="subscript"/>
        <sz val="10"/>
        <rFont val="Arial"/>
        <family val="2"/>
      </rPr>
      <t>1:</t>
    </r>
    <r>
      <rPr>
        <sz val="10"/>
        <rFont val="Arial"/>
        <family val="2"/>
      </rPr>
      <t xml:space="preserve"> Evidenced-based legislation, and increased participation, transparency and accountability in legislation, oversight and representation processes </t>
    </r>
  </si>
  <si>
    <t>HoR Total Investment Targets (11)</t>
  </si>
  <si>
    <t>COMELEC Total Investment Targets (10)</t>
  </si>
  <si>
    <t>DOF/BIR Total Investment Targets (14)</t>
  </si>
  <si>
    <t>DILG Total Investment Targets (9)</t>
  </si>
  <si>
    <t>DOJ Total Investment Targets (11)</t>
  </si>
  <si>
    <t>SC Total Investment Targets (34)</t>
  </si>
  <si>
    <r>
      <rPr>
        <vertAlign val="superscript"/>
        <sz val="8"/>
        <rFont val="Arial"/>
        <family val="2"/>
      </rPr>
      <t>\_h</t>
    </r>
    <r>
      <rPr>
        <sz val="8"/>
        <rFont val="Arial"/>
        <family val="2"/>
      </rPr>
      <t xml:space="preserve"> annual breakdown not provided, with 2013-2016 investment targets (1 SC)</t>
    </r>
  </si>
  <si>
    <r>
      <rPr>
        <vertAlign val="superscript"/>
        <sz val="8"/>
        <rFont val="Arial"/>
        <family val="2"/>
      </rPr>
      <t>\_j</t>
    </r>
    <r>
      <rPr>
        <sz val="8"/>
        <rFont val="Arial"/>
        <family val="2"/>
      </rPr>
      <t xml:space="preserve"> investment targets reflected in Chapter 2: Macroeconomic Policy (1 DOF/BIR)</t>
    </r>
  </si>
</sst>
</file>

<file path=xl/styles.xml><?xml version="1.0" encoding="utf-8"?>
<styleSheet xmlns="http://schemas.openxmlformats.org/spreadsheetml/2006/main">
  <numFmts count="1">
    <numFmt numFmtId="43" formatCode="_(* #,##0.00_);_(* \(#,##0.00\);_(* &quot;-&quot;??_);_(@_)"/>
  </numFmts>
  <fonts count="11">
    <font>
      <sz val="11"/>
      <color theme="1"/>
      <name val="Calibri"/>
      <family val="2"/>
      <scheme val="minor"/>
    </font>
    <font>
      <sz val="11"/>
      <color theme="1"/>
      <name val="Calibri"/>
      <family val="2"/>
      <scheme val="minor"/>
    </font>
    <font>
      <b/>
      <sz val="10"/>
      <name val="Arial"/>
      <family val="2"/>
    </font>
    <font>
      <sz val="11"/>
      <color indexed="8"/>
      <name val="Calibri"/>
      <family val="2"/>
    </font>
    <font>
      <sz val="10"/>
      <name val="Arial"/>
      <family val="2"/>
    </font>
    <font>
      <vertAlign val="superscript"/>
      <sz val="10"/>
      <name val="Arial"/>
      <family val="2"/>
    </font>
    <font>
      <i/>
      <sz val="10"/>
      <name val="Arial"/>
      <family val="2"/>
    </font>
    <font>
      <b/>
      <sz val="10"/>
      <color theme="1"/>
      <name val="Arial"/>
      <family val="2"/>
    </font>
    <font>
      <vertAlign val="subscript"/>
      <sz val="10"/>
      <name val="Arial"/>
      <family val="2"/>
    </font>
    <font>
      <sz val="8"/>
      <name val="Arial"/>
      <family val="2"/>
    </font>
    <font>
      <vertAlign val="superscript"/>
      <sz val="8"/>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cellStyleXfs>
  <cellXfs count="52">
    <xf numFmtId="0" fontId="0" fillId="0" borderId="0" xfId="0"/>
    <xf numFmtId="0" fontId="4"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9" fontId="2" fillId="0" borderId="1" xfId="2" applyFont="1" applyFill="1" applyBorder="1" applyAlignment="1">
      <alignment horizontal="center" vertical="center" wrapText="1"/>
    </xf>
    <xf numFmtId="43" fontId="2" fillId="0" borderId="1" xfId="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4" applyNumberFormat="1" applyFont="1" applyFill="1" applyBorder="1" applyAlignment="1">
      <alignment horizontal="left" vertical="top" wrapText="1"/>
    </xf>
    <xf numFmtId="0" fontId="4"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2" fillId="0" borderId="1" xfId="2" applyNumberFormat="1" applyFont="1" applyFill="1" applyBorder="1" applyAlignment="1">
      <alignment horizontal="center" vertical="top" wrapText="1"/>
    </xf>
    <xf numFmtId="43" fontId="2" fillId="0" borderId="1" xfId="0" applyNumberFormat="1" applyFont="1" applyFill="1" applyBorder="1" applyAlignment="1">
      <alignment horizontal="center" vertical="top" wrapText="1"/>
    </xf>
    <xf numFmtId="43" fontId="4" fillId="0" borderId="0"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43" fontId="2" fillId="0" borderId="0" xfId="0" applyNumberFormat="1" applyFont="1" applyFill="1" applyBorder="1" applyAlignment="1">
      <alignment horizontal="center" vertical="center" wrapText="1"/>
    </xf>
    <xf numFmtId="0" fontId="4" fillId="0" borderId="1" xfId="0" applyFont="1" applyFill="1" applyBorder="1" applyAlignment="1">
      <alignment wrapText="1"/>
    </xf>
    <xf numFmtId="43" fontId="4" fillId="0" borderId="0" xfId="0" applyNumberFormat="1" applyFont="1" applyFill="1" applyBorder="1" applyAlignment="1">
      <alignment horizontal="left" vertical="center" wrapText="1"/>
    </xf>
    <xf numFmtId="43" fontId="2" fillId="0" borderId="0" xfId="0" applyNumberFormat="1" applyFont="1" applyFill="1" applyBorder="1" applyAlignment="1">
      <alignment horizontal="left" vertical="center" wrapText="1"/>
    </xf>
    <xf numFmtId="43" fontId="4" fillId="0" borderId="1" xfId="0" applyNumberFormat="1" applyFont="1" applyFill="1" applyBorder="1" applyAlignment="1">
      <alignment horizontal="left" vertical="center" wrapText="1"/>
    </xf>
    <xf numFmtId="43" fontId="4" fillId="0" borderId="0" xfId="1" applyFont="1" applyFill="1" applyBorder="1" applyAlignment="1">
      <alignment horizontal="left" vertical="center" wrapText="1"/>
    </xf>
    <xf numFmtId="43" fontId="2" fillId="0" borderId="0" xfId="1" applyFont="1" applyFill="1" applyBorder="1" applyAlignment="1">
      <alignment horizontal="left" vertical="center" wrapText="1"/>
    </xf>
    <xf numFmtId="43" fontId="6" fillId="0" borderId="0" xfId="1" applyFont="1" applyFill="1" applyBorder="1" applyAlignment="1">
      <alignment horizontal="left" vertical="center" wrapText="1"/>
    </xf>
    <xf numFmtId="43" fontId="6" fillId="0" borderId="0" xfId="0" applyNumberFormat="1" applyFont="1" applyFill="1" applyBorder="1" applyAlignment="1">
      <alignment horizontal="left" vertical="center" wrapText="1"/>
    </xf>
    <xf numFmtId="43" fontId="4" fillId="0" borderId="0" xfId="1"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quotePrefix="1" applyNumberFormat="1" applyFont="1" applyFill="1" applyBorder="1" applyAlignment="1">
      <alignment horizontal="center" vertical="center" wrapText="1"/>
    </xf>
    <xf numFmtId="0" fontId="2" fillId="0" borderId="1" xfId="2" applyNumberFormat="1" applyFont="1" applyFill="1" applyBorder="1" applyAlignment="1">
      <alignment horizontal="center" vertical="center" wrapText="1"/>
    </xf>
    <xf numFmtId="43" fontId="2" fillId="0" borderId="1" xfId="3" applyFont="1" applyFill="1" applyBorder="1" applyAlignment="1">
      <alignment horizontal="center" vertical="top" wrapText="1"/>
    </xf>
    <xf numFmtId="0" fontId="2" fillId="0" borderId="1"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top" wrapText="1"/>
    </xf>
    <xf numFmtId="0" fontId="4" fillId="0" borderId="1" xfId="0" quotePrefix="1" applyNumberFormat="1" applyFont="1" applyFill="1" applyBorder="1" applyAlignment="1">
      <alignment horizontal="left" vertical="top" wrapText="1"/>
    </xf>
    <xf numFmtId="43" fontId="2" fillId="0" borderId="1" xfId="1" applyFont="1" applyFill="1" applyBorder="1" applyAlignment="1">
      <alignment horizontal="right" vertical="top" wrapText="1"/>
    </xf>
    <xf numFmtId="43" fontId="4" fillId="0" borderId="1" xfId="1" applyFont="1" applyFill="1" applyBorder="1" applyAlignment="1">
      <alignment horizontal="right" vertical="top" wrapText="1"/>
    </xf>
    <xf numFmtId="0" fontId="4" fillId="0" borderId="1" xfId="0" applyFont="1" applyFill="1" applyBorder="1" applyAlignment="1">
      <alignment horizontal="right" vertical="top" wrapText="1"/>
    </xf>
    <xf numFmtId="0" fontId="4" fillId="0" borderId="1" xfId="0" applyNumberFormat="1" applyFont="1" applyFill="1" applyBorder="1" applyAlignment="1">
      <alignment horizontal="right" vertical="top" wrapText="1"/>
    </xf>
    <xf numFmtId="43" fontId="9" fillId="0" borderId="0" xfId="1" applyFont="1" applyFill="1" applyBorder="1" applyAlignment="1">
      <alignment horizontal="left" vertical="top" wrapText="1"/>
    </xf>
    <xf numFmtId="0" fontId="7" fillId="2"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2" applyNumberFormat="1" applyFont="1" applyFill="1" applyBorder="1" applyAlignment="1">
      <alignment horizontal="center" vertical="center" wrapText="1"/>
    </xf>
    <xf numFmtId="43" fontId="2" fillId="0" borderId="1" xfId="3" applyFont="1" applyFill="1" applyBorder="1" applyAlignment="1">
      <alignment horizontal="center" vertical="top" wrapText="1"/>
    </xf>
    <xf numFmtId="43" fontId="2" fillId="0" borderId="1" xfId="3" applyFont="1" applyFill="1" applyBorder="1" applyAlignment="1">
      <alignment horizontal="center" vertical="center" wrapText="1"/>
    </xf>
    <xf numFmtId="43" fontId="2" fillId="0" borderId="1" xfId="3" quotePrefix="1" applyFont="1" applyFill="1" applyBorder="1" applyAlignment="1">
      <alignment horizontal="center" vertical="center" wrapText="1"/>
    </xf>
  </cellXfs>
  <cellStyles count="6">
    <cellStyle name="Comma" xfId="1" builtinId="3"/>
    <cellStyle name="Comma 2" xfId="5"/>
    <cellStyle name="Comma 4" xfId="3"/>
    <cellStyle name="Normal" xfId="0" builtinId="0"/>
    <cellStyle name="Normal_Sheet1"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227"/>
  <sheetViews>
    <sheetView tabSelected="1" view="pageBreakPreview" zoomScale="110" zoomScaleNormal="60" zoomScaleSheetLayoutView="110" workbookViewId="0">
      <selection activeCell="AY149" sqref="AY149"/>
    </sheetView>
  </sheetViews>
  <sheetFormatPr defaultRowHeight="12.75"/>
  <cols>
    <col min="1" max="1" width="45.7109375" style="2" customWidth="1"/>
    <col min="2" max="2" width="10.7109375" style="2" customWidth="1"/>
    <col min="3" max="3" width="45.7109375" style="2" customWidth="1"/>
    <col min="4" max="5" width="15.7109375" style="2" customWidth="1"/>
    <col min="6" max="6" width="10.7109375" style="2" customWidth="1"/>
    <col min="7" max="7" width="15.7109375" style="2" customWidth="1"/>
    <col min="8" max="8" width="23.7109375" style="2" customWidth="1"/>
    <col min="9" max="9" width="15.7109375" style="2" customWidth="1"/>
    <col min="10" max="51" width="20.7109375" style="30" customWidth="1"/>
    <col min="52" max="52" width="19.7109375" style="18" bestFit="1" customWidth="1"/>
    <col min="53" max="53" width="15" style="18" bestFit="1" customWidth="1"/>
    <col min="54" max="16384" width="9.140625" style="18"/>
  </cols>
  <sheetData>
    <row r="1" spans="1:51" ht="15" customHeight="1">
      <c r="A1" s="46" t="s">
        <v>354</v>
      </c>
      <c r="B1" s="47" t="s">
        <v>15</v>
      </c>
      <c r="C1" s="47" t="s">
        <v>191</v>
      </c>
      <c r="D1" s="47" t="s">
        <v>294</v>
      </c>
      <c r="E1" s="47"/>
      <c r="F1" s="48" t="s">
        <v>189</v>
      </c>
      <c r="G1" s="48" t="s">
        <v>190</v>
      </c>
      <c r="H1" s="48" t="s">
        <v>192</v>
      </c>
      <c r="I1" s="48" t="s">
        <v>193</v>
      </c>
      <c r="J1" s="49" t="s">
        <v>295</v>
      </c>
      <c r="K1" s="49"/>
      <c r="L1" s="49"/>
      <c r="M1" s="49"/>
      <c r="N1" s="49"/>
      <c r="O1" s="49"/>
      <c r="P1" s="49" t="s">
        <v>295</v>
      </c>
      <c r="Q1" s="49"/>
      <c r="R1" s="49"/>
      <c r="S1" s="49"/>
      <c r="T1" s="49"/>
      <c r="U1" s="49"/>
      <c r="V1" s="49" t="s">
        <v>295</v>
      </c>
      <c r="W1" s="49"/>
      <c r="X1" s="49"/>
      <c r="Y1" s="49"/>
      <c r="Z1" s="49"/>
      <c r="AA1" s="49"/>
      <c r="AB1" s="49" t="s">
        <v>295</v>
      </c>
      <c r="AC1" s="49"/>
      <c r="AD1" s="49"/>
      <c r="AE1" s="49"/>
      <c r="AF1" s="49"/>
      <c r="AG1" s="49"/>
      <c r="AH1" s="49" t="s">
        <v>295</v>
      </c>
      <c r="AI1" s="49"/>
      <c r="AJ1" s="49"/>
      <c r="AK1" s="49"/>
      <c r="AL1" s="49"/>
      <c r="AM1" s="49"/>
      <c r="AN1" s="49" t="s">
        <v>295</v>
      </c>
      <c r="AO1" s="49"/>
      <c r="AP1" s="49"/>
      <c r="AQ1" s="49"/>
      <c r="AR1" s="49"/>
      <c r="AS1" s="49"/>
      <c r="AT1" s="49" t="s">
        <v>295</v>
      </c>
      <c r="AU1" s="49"/>
      <c r="AV1" s="49"/>
      <c r="AW1" s="49"/>
      <c r="AX1" s="49"/>
      <c r="AY1" s="49"/>
    </row>
    <row r="2" spans="1:51" ht="32.25" customHeight="1">
      <c r="A2" s="46"/>
      <c r="B2" s="47"/>
      <c r="C2" s="47"/>
      <c r="D2" s="47" t="s">
        <v>393</v>
      </c>
      <c r="E2" s="47" t="s">
        <v>0</v>
      </c>
      <c r="F2" s="48"/>
      <c r="G2" s="48"/>
      <c r="H2" s="48"/>
      <c r="I2" s="48"/>
      <c r="J2" s="51" t="s">
        <v>296</v>
      </c>
      <c r="K2" s="51"/>
      <c r="L2" s="51"/>
      <c r="M2" s="51"/>
      <c r="N2" s="51"/>
      <c r="O2" s="51"/>
      <c r="P2" s="51" t="s">
        <v>297</v>
      </c>
      <c r="Q2" s="51"/>
      <c r="R2" s="51"/>
      <c r="S2" s="51"/>
      <c r="T2" s="51"/>
      <c r="U2" s="51"/>
      <c r="V2" s="51" t="s">
        <v>298</v>
      </c>
      <c r="W2" s="51"/>
      <c r="X2" s="51"/>
      <c r="Y2" s="51"/>
      <c r="Z2" s="51"/>
      <c r="AA2" s="51"/>
      <c r="AB2" s="51" t="s">
        <v>299</v>
      </c>
      <c r="AC2" s="51"/>
      <c r="AD2" s="51"/>
      <c r="AE2" s="51"/>
      <c r="AF2" s="51"/>
      <c r="AG2" s="51"/>
      <c r="AH2" s="50" t="s">
        <v>300</v>
      </c>
      <c r="AI2" s="51"/>
      <c r="AJ2" s="51"/>
      <c r="AK2" s="51"/>
      <c r="AL2" s="51"/>
      <c r="AM2" s="51"/>
      <c r="AN2" s="50" t="s">
        <v>301</v>
      </c>
      <c r="AO2" s="51"/>
      <c r="AP2" s="51"/>
      <c r="AQ2" s="51"/>
      <c r="AR2" s="51"/>
      <c r="AS2" s="51"/>
      <c r="AT2" s="50" t="s">
        <v>104</v>
      </c>
      <c r="AU2" s="51"/>
      <c r="AV2" s="51"/>
      <c r="AW2" s="51"/>
      <c r="AX2" s="51"/>
      <c r="AY2" s="51"/>
    </row>
    <row r="3" spans="1:51" s="21" customFormat="1" ht="22.5" customHeight="1">
      <c r="A3" s="46"/>
      <c r="B3" s="47"/>
      <c r="C3" s="47"/>
      <c r="D3" s="47"/>
      <c r="E3" s="47"/>
      <c r="F3" s="48"/>
      <c r="G3" s="48"/>
      <c r="H3" s="48"/>
      <c r="I3" s="48"/>
      <c r="J3" s="4" t="s">
        <v>194</v>
      </c>
      <c r="K3" s="4" t="s">
        <v>195</v>
      </c>
      <c r="L3" s="4" t="s">
        <v>196</v>
      </c>
      <c r="M3" s="4" t="s">
        <v>197</v>
      </c>
      <c r="N3" s="4" t="s">
        <v>198</v>
      </c>
      <c r="O3" s="4" t="s">
        <v>350</v>
      </c>
      <c r="P3" s="4" t="s">
        <v>194</v>
      </c>
      <c r="Q3" s="4" t="s">
        <v>195</v>
      </c>
      <c r="R3" s="4" t="s">
        <v>196</v>
      </c>
      <c r="S3" s="4" t="s">
        <v>197</v>
      </c>
      <c r="T3" s="4" t="s">
        <v>198</v>
      </c>
      <c r="U3" s="4" t="s">
        <v>350</v>
      </c>
      <c r="V3" s="4" t="s">
        <v>194</v>
      </c>
      <c r="W3" s="4" t="s">
        <v>195</v>
      </c>
      <c r="X3" s="4" t="s">
        <v>196</v>
      </c>
      <c r="Y3" s="4" t="s">
        <v>197</v>
      </c>
      <c r="Z3" s="4" t="s">
        <v>198</v>
      </c>
      <c r="AA3" s="4" t="s">
        <v>350</v>
      </c>
      <c r="AB3" s="4" t="s">
        <v>194</v>
      </c>
      <c r="AC3" s="4" t="s">
        <v>195</v>
      </c>
      <c r="AD3" s="4" t="s">
        <v>196</v>
      </c>
      <c r="AE3" s="4" t="s">
        <v>197</v>
      </c>
      <c r="AF3" s="4" t="s">
        <v>198</v>
      </c>
      <c r="AG3" s="4" t="s">
        <v>350</v>
      </c>
      <c r="AH3" s="4" t="s">
        <v>194</v>
      </c>
      <c r="AI3" s="4" t="s">
        <v>195</v>
      </c>
      <c r="AJ3" s="4" t="s">
        <v>196</v>
      </c>
      <c r="AK3" s="4" t="s">
        <v>197</v>
      </c>
      <c r="AL3" s="4" t="s">
        <v>198</v>
      </c>
      <c r="AM3" s="4" t="s">
        <v>350</v>
      </c>
      <c r="AN3" s="4" t="s">
        <v>194</v>
      </c>
      <c r="AO3" s="4" t="s">
        <v>195</v>
      </c>
      <c r="AP3" s="4" t="s">
        <v>196</v>
      </c>
      <c r="AQ3" s="4" t="s">
        <v>197</v>
      </c>
      <c r="AR3" s="4" t="s">
        <v>198</v>
      </c>
      <c r="AS3" s="4" t="s">
        <v>350</v>
      </c>
      <c r="AT3" s="4" t="s">
        <v>194</v>
      </c>
      <c r="AU3" s="4" t="s">
        <v>195</v>
      </c>
      <c r="AV3" s="4" t="s">
        <v>196</v>
      </c>
      <c r="AW3" s="4" t="s">
        <v>197</v>
      </c>
      <c r="AX3" s="4" t="s">
        <v>198</v>
      </c>
      <c r="AY3" s="4" t="s">
        <v>359</v>
      </c>
    </row>
    <row r="4" spans="1:51" s="21" customFormat="1">
      <c r="A4" s="15" t="s">
        <v>302</v>
      </c>
      <c r="B4" s="16" t="s">
        <v>303</v>
      </c>
      <c r="C4" s="15" t="s">
        <v>304</v>
      </c>
      <c r="D4" s="15" t="s">
        <v>305</v>
      </c>
      <c r="E4" s="15" t="s">
        <v>306</v>
      </c>
      <c r="F4" s="15" t="s">
        <v>307</v>
      </c>
      <c r="G4" s="15" t="s">
        <v>308</v>
      </c>
      <c r="H4" s="17" t="s">
        <v>309</v>
      </c>
      <c r="I4" s="37" t="s">
        <v>310</v>
      </c>
      <c r="J4" s="37" t="s">
        <v>311</v>
      </c>
      <c r="K4" s="37" t="s">
        <v>312</v>
      </c>
      <c r="L4" s="37" t="s">
        <v>313</v>
      </c>
      <c r="M4" s="37" t="s">
        <v>314</v>
      </c>
      <c r="N4" s="37" t="s">
        <v>315</v>
      </c>
      <c r="O4" s="37" t="s">
        <v>316</v>
      </c>
      <c r="P4" s="37" t="s">
        <v>317</v>
      </c>
      <c r="Q4" s="37" t="s">
        <v>318</v>
      </c>
      <c r="R4" s="37" t="s">
        <v>319</v>
      </c>
      <c r="S4" s="37" t="s">
        <v>320</v>
      </c>
      <c r="T4" s="37" t="s">
        <v>321</v>
      </c>
      <c r="U4" s="37" t="s">
        <v>322</v>
      </c>
      <c r="V4" s="37" t="s">
        <v>323</v>
      </c>
      <c r="W4" s="37" t="s">
        <v>324</v>
      </c>
      <c r="X4" s="37" t="s">
        <v>325</v>
      </c>
      <c r="Y4" s="37" t="s">
        <v>326</v>
      </c>
      <c r="Z4" s="37" t="s">
        <v>327</v>
      </c>
      <c r="AA4" s="37" t="s">
        <v>328</v>
      </c>
      <c r="AB4" s="37" t="s">
        <v>329</v>
      </c>
      <c r="AC4" s="37" t="s">
        <v>330</v>
      </c>
      <c r="AD4" s="37" t="s">
        <v>331</v>
      </c>
      <c r="AE4" s="37" t="s">
        <v>332</v>
      </c>
      <c r="AF4" s="37" t="s">
        <v>333</v>
      </c>
      <c r="AG4" s="37" t="s">
        <v>334</v>
      </c>
      <c r="AH4" s="37" t="s">
        <v>335</v>
      </c>
      <c r="AI4" s="37" t="s">
        <v>336</v>
      </c>
      <c r="AJ4" s="37" t="s">
        <v>337</v>
      </c>
      <c r="AK4" s="37" t="s">
        <v>338</v>
      </c>
      <c r="AL4" s="37" t="s">
        <v>339</v>
      </c>
      <c r="AM4" s="37" t="s">
        <v>338</v>
      </c>
      <c r="AN4" s="37" t="s">
        <v>339</v>
      </c>
      <c r="AO4" s="37" t="s">
        <v>340</v>
      </c>
      <c r="AP4" s="37" t="s">
        <v>341</v>
      </c>
      <c r="AQ4" s="37" t="s">
        <v>342</v>
      </c>
      <c r="AR4" s="37" t="s">
        <v>343</v>
      </c>
      <c r="AS4" s="37" t="s">
        <v>344</v>
      </c>
      <c r="AT4" s="37" t="s">
        <v>345</v>
      </c>
      <c r="AU4" s="37" t="s">
        <v>346</v>
      </c>
      <c r="AV4" s="37" t="s">
        <v>347</v>
      </c>
      <c r="AW4" s="37" t="s">
        <v>348</v>
      </c>
      <c r="AX4" s="37" t="s">
        <v>349</v>
      </c>
      <c r="AY4" s="37" t="s">
        <v>355</v>
      </c>
    </row>
    <row r="5" spans="1:51" s="21" customFormat="1" ht="25.5">
      <c r="A5" s="11" t="s">
        <v>121</v>
      </c>
      <c r="B5" s="38"/>
      <c r="C5" s="38"/>
      <c r="D5" s="3"/>
      <c r="E5" s="36"/>
      <c r="F5" s="36"/>
      <c r="G5" s="36"/>
      <c r="H5" s="36"/>
      <c r="I5" s="36"/>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row>
    <row r="6" spans="1:51" s="21" customFormat="1" ht="25.5">
      <c r="A6" s="11" t="s">
        <v>122</v>
      </c>
      <c r="B6" s="38"/>
      <c r="C6" s="38"/>
      <c r="D6" s="3"/>
      <c r="E6" s="36"/>
      <c r="F6" s="36"/>
      <c r="G6" s="36"/>
      <c r="H6" s="36"/>
      <c r="I6" s="36"/>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row>
    <row r="7" spans="1:51" s="21" customFormat="1" ht="25.5">
      <c r="A7" s="11" t="s">
        <v>123</v>
      </c>
      <c r="B7" s="38"/>
      <c r="C7" s="38"/>
      <c r="D7" s="3"/>
      <c r="E7" s="36"/>
      <c r="F7" s="36"/>
      <c r="G7" s="36"/>
      <c r="H7" s="36"/>
      <c r="I7" s="36"/>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row>
    <row r="8" spans="1:51" s="21" customFormat="1" ht="51">
      <c r="A8" s="11" t="s">
        <v>124</v>
      </c>
      <c r="B8" s="38"/>
      <c r="C8" s="38"/>
      <c r="D8" s="3"/>
      <c r="E8" s="36"/>
      <c r="F8" s="36"/>
      <c r="G8" s="36"/>
      <c r="H8" s="36"/>
      <c r="I8" s="36"/>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row>
    <row r="9" spans="1:51" s="21" customFormat="1" ht="25.5">
      <c r="A9" s="11" t="s">
        <v>125</v>
      </c>
      <c r="B9" s="38"/>
      <c r="C9" s="38"/>
      <c r="D9" s="3"/>
      <c r="E9" s="36"/>
      <c r="F9" s="36"/>
      <c r="G9" s="36"/>
      <c r="H9" s="36"/>
      <c r="I9" s="36"/>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row>
    <row r="10" spans="1:51" s="23" customFormat="1" ht="38.25">
      <c r="A10" s="12" t="s">
        <v>17</v>
      </c>
      <c r="B10" s="7" t="s">
        <v>1</v>
      </c>
      <c r="C10" s="12" t="s">
        <v>199</v>
      </c>
      <c r="D10" s="7" t="s">
        <v>2</v>
      </c>
      <c r="E10" s="7"/>
      <c r="F10" s="32">
        <v>7</v>
      </c>
      <c r="G10" s="32" t="s">
        <v>280</v>
      </c>
      <c r="H10" s="32" t="s">
        <v>287</v>
      </c>
      <c r="I10" s="7"/>
      <c r="J10" s="42">
        <v>120000</v>
      </c>
      <c r="K10" s="42"/>
      <c r="L10" s="42"/>
      <c r="M10" s="42"/>
      <c r="N10" s="42"/>
      <c r="O10" s="42">
        <f t="shared" ref="O10:O29" si="0">J10+K10+L10+M10+N10</f>
        <v>120000</v>
      </c>
      <c r="P10" s="42">
        <v>126000</v>
      </c>
      <c r="Q10" s="42"/>
      <c r="R10" s="42"/>
      <c r="S10" s="42"/>
      <c r="T10" s="42"/>
      <c r="U10" s="42">
        <f>P10+Q10+R10+S10+T10</f>
        <v>126000</v>
      </c>
      <c r="V10" s="42">
        <v>132300</v>
      </c>
      <c r="W10" s="42"/>
      <c r="X10" s="42"/>
      <c r="Y10" s="42"/>
      <c r="Z10" s="42"/>
      <c r="AA10" s="42">
        <f t="shared" ref="AA10:AA27" si="1">V10+W10+X10+Y10+Z10</f>
        <v>132300</v>
      </c>
      <c r="AB10" s="42">
        <v>138920</v>
      </c>
      <c r="AC10" s="42"/>
      <c r="AD10" s="42"/>
      <c r="AE10" s="42"/>
      <c r="AF10" s="42"/>
      <c r="AG10" s="42">
        <f>AB10+AC10+AD10+AE10+AF10</f>
        <v>138920</v>
      </c>
      <c r="AH10" s="42">
        <f>AB10+V10+P10+J10</f>
        <v>517220</v>
      </c>
      <c r="AI10" s="42">
        <f t="shared" ref="AI10:AL20" si="2">AC10+W10+Q10+K10</f>
        <v>0</v>
      </c>
      <c r="AJ10" s="42">
        <f t="shared" si="2"/>
        <v>0</v>
      </c>
      <c r="AK10" s="42">
        <f t="shared" si="2"/>
        <v>0</v>
      </c>
      <c r="AL10" s="42">
        <f t="shared" si="2"/>
        <v>0</v>
      </c>
      <c r="AM10" s="42">
        <f>AH10+AI10+AJ10+AK10+AL10</f>
        <v>517220</v>
      </c>
      <c r="AN10" s="42"/>
      <c r="AO10" s="42"/>
      <c r="AP10" s="42"/>
      <c r="AQ10" s="42"/>
      <c r="AR10" s="42"/>
      <c r="AS10" s="42">
        <f t="shared" ref="AS10:AS20" si="3">AN10+AO10+AP10+AQ10+AR10</f>
        <v>0</v>
      </c>
      <c r="AT10" s="42">
        <f t="shared" ref="AT10:AX12" si="4">AN10+AH10</f>
        <v>517220</v>
      </c>
      <c r="AU10" s="42">
        <f t="shared" si="4"/>
        <v>0</v>
      </c>
      <c r="AV10" s="42">
        <f t="shared" si="4"/>
        <v>0</v>
      </c>
      <c r="AW10" s="42">
        <f t="shared" si="4"/>
        <v>0</v>
      </c>
      <c r="AX10" s="42">
        <f t="shared" si="4"/>
        <v>0</v>
      </c>
      <c r="AY10" s="42">
        <f>AT10+AU10+AV10+AW10+AX10</f>
        <v>517220</v>
      </c>
    </row>
    <row r="11" spans="1:51" s="23" customFormat="1" ht="63.75">
      <c r="A11" s="12" t="s">
        <v>18</v>
      </c>
      <c r="B11" s="7" t="s">
        <v>1</v>
      </c>
      <c r="C11" s="12" t="s">
        <v>200</v>
      </c>
      <c r="D11" s="7" t="s">
        <v>2</v>
      </c>
      <c r="E11" s="7"/>
      <c r="F11" s="32">
        <v>7</v>
      </c>
      <c r="G11" s="32" t="s">
        <v>280</v>
      </c>
      <c r="H11" s="32" t="s">
        <v>287</v>
      </c>
      <c r="I11" s="7"/>
      <c r="J11" s="42">
        <v>14000</v>
      </c>
      <c r="K11" s="42">
        <f>12.75*8</f>
        <v>102</v>
      </c>
      <c r="L11" s="42"/>
      <c r="M11" s="42"/>
      <c r="N11" s="42"/>
      <c r="O11" s="42">
        <f t="shared" si="0"/>
        <v>14102</v>
      </c>
      <c r="P11" s="42">
        <v>50000</v>
      </c>
      <c r="Q11" s="42"/>
      <c r="R11" s="42"/>
      <c r="S11" s="42"/>
      <c r="T11" s="42"/>
      <c r="U11" s="42">
        <f t="shared" ref="U11:U12" si="5">P11+Q11+R11+S11+T11</f>
        <v>50000</v>
      </c>
      <c r="V11" s="42">
        <v>100000</v>
      </c>
      <c r="W11" s="42"/>
      <c r="X11" s="42"/>
      <c r="Y11" s="42"/>
      <c r="Z11" s="42"/>
      <c r="AA11" s="42">
        <f t="shared" si="1"/>
        <v>100000</v>
      </c>
      <c r="AB11" s="42">
        <v>100000</v>
      </c>
      <c r="AC11" s="42"/>
      <c r="AD11" s="42"/>
      <c r="AE11" s="42"/>
      <c r="AF11" s="42"/>
      <c r="AG11" s="42">
        <f t="shared" ref="AG11:AG12" si="6">AB11+AC11+AD11+AE11+AF11</f>
        <v>100000</v>
      </c>
      <c r="AH11" s="42">
        <f t="shared" ref="AH11:AH12" si="7">AB11+V11+P11+J11</f>
        <v>264000</v>
      </c>
      <c r="AI11" s="42">
        <f t="shared" si="2"/>
        <v>102</v>
      </c>
      <c r="AJ11" s="42">
        <f t="shared" si="2"/>
        <v>0</v>
      </c>
      <c r="AK11" s="42">
        <f t="shared" si="2"/>
        <v>0</v>
      </c>
      <c r="AL11" s="42">
        <f t="shared" si="2"/>
        <v>0</v>
      </c>
      <c r="AM11" s="42">
        <f t="shared" ref="AM11:AM12" si="8">AH11+AI11+AJ11+AK11+AL11</f>
        <v>264102</v>
      </c>
      <c r="AN11" s="42"/>
      <c r="AO11" s="42"/>
      <c r="AP11" s="42"/>
      <c r="AQ11" s="42"/>
      <c r="AR11" s="42"/>
      <c r="AS11" s="42">
        <f t="shared" si="3"/>
        <v>0</v>
      </c>
      <c r="AT11" s="42">
        <f t="shared" si="4"/>
        <v>264000</v>
      </c>
      <c r="AU11" s="42">
        <f t="shared" si="4"/>
        <v>102</v>
      </c>
      <c r="AV11" s="42">
        <f t="shared" si="4"/>
        <v>0</v>
      </c>
      <c r="AW11" s="42">
        <f t="shared" si="4"/>
        <v>0</v>
      </c>
      <c r="AX11" s="42">
        <f t="shared" si="4"/>
        <v>0</v>
      </c>
      <c r="AY11" s="42">
        <f t="shared" ref="AY11:AY20" si="9">AT11+AU11+AV11+AW11+AX11</f>
        <v>264102</v>
      </c>
    </row>
    <row r="12" spans="1:51" s="23" customFormat="1" ht="38.25">
      <c r="A12" s="12" t="s">
        <v>19</v>
      </c>
      <c r="B12" s="7" t="s">
        <v>1</v>
      </c>
      <c r="C12" s="12" t="s">
        <v>201</v>
      </c>
      <c r="D12" s="25" t="s">
        <v>7</v>
      </c>
      <c r="E12" s="7" t="s">
        <v>3</v>
      </c>
      <c r="F12" s="32">
        <v>7</v>
      </c>
      <c r="G12" s="32" t="s">
        <v>280</v>
      </c>
      <c r="H12" s="32" t="s">
        <v>288</v>
      </c>
      <c r="I12" s="7"/>
      <c r="J12" s="42">
        <v>10000</v>
      </c>
      <c r="K12" s="42"/>
      <c r="L12" s="42"/>
      <c r="M12" s="42"/>
      <c r="N12" s="42"/>
      <c r="O12" s="42">
        <f t="shared" si="0"/>
        <v>10000</v>
      </c>
      <c r="P12" s="42">
        <v>5000</v>
      </c>
      <c r="Q12" s="42"/>
      <c r="R12" s="42"/>
      <c r="S12" s="42"/>
      <c r="T12" s="42"/>
      <c r="U12" s="42">
        <f t="shared" si="5"/>
        <v>5000</v>
      </c>
      <c r="V12" s="42">
        <v>5000</v>
      </c>
      <c r="W12" s="42"/>
      <c r="X12" s="42"/>
      <c r="Y12" s="42"/>
      <c r="Z12" s="42"/>
      <c r="AA12" s="42">
        <f t="shared" si="1"/>
        <v>5000</v>
      </c>
      <c r="AB12" s="42">
        <v>5000</v>
      </c>
      <c r="AC12" s="42"/>
      <c r="AD12" s="42"/>
      <c r="AE12" s="42"/>
      <c r="AF12" s="42"/>
      <c r="AG12" s="42">
        <f t="shared" si="6"/>
        <v>5000</v>
      </c>
      <c r="AH12" s="42">
        <f t="shared" si="7"/>
        <v>25000</v>
      </c>
      <c r="AI12" s="42">
        <f t="shared" si="2"/>
        <v>0</v>
      </c>
      <c r="AJ12" s="42">
        <f t="shared" si="2"/>
        <v>0</v>
      </c>
      <c r="AK12" s="42">
        <f t="shared" si="2"/>
        <v>0</v>
      </c>
      <c r="AL12" s="42">
        <f t="shared" si="2"/>
        <v>0</v>
      </c>
      <c r="AM12" s="42">
        <f t="shared" si="8"/>
        <v>25000</v>
      </c>
      <c r="AN12" s="42"/>
      <c r="AO12" s="42"/>
      <c r="AP12" s="42"/>
      <c r="AQ12" s="42"/>
      <c r="AR12" s="42"/>
      <c r="AS12" s="42">
        <f t="shared" si="3"/>
        <v>0</v>
      </c>
      <c r="AT12" s="42">
        <f t="shared" si="4"/>
        <v>25000</v>
      </c>
      <c r="AU12" s="42">
        <f t="shared" si="4"/>
        <v>0</v>
      </c>
      <c r="AV12" s="42">
        <f t="shared" si="4"/>
        <v>0</v>
      </c>
      <c r="AW12" s="42">
        <f t="shared" si="4"/>
        <v>0</v>
      </c>
      <c r="AX12" s="42">
        <f t="shared" si="4"/>
        <v>0</v>
      </c>
      <c r="AY12" s="42">
        <f t="shared" si="9"/>
        <v>25000</v>
      </c>
    </row>
    <row r="13" spans="1:51" s="23" customFormat="1" ht="25.5">
      <c r="A13" s="11" t="s">
        <v>126</v>
      </c>
      <c r="B13" s="7"/>
      <c r="C13" s="7"/>
      <c r="D13" s="7"/>
      <c r="E13" s="7"/>
      <c r="F13" s="32"/>
      <c r="G13" s="33"/>
      <c r="H13" s="32"/>
      <c r="I13" s="7"/>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row>
    <row r="14" spans="1:51" s="23" customFormat="1" ht="63.75">
      <c r="A14" s="12" t="s">
        <v>20</v>
      </c>
      <c r="B14" s="7" t="s">
        <v>1</v>
      </c>
      <c r="C14" s="12" t="s">
        <v>202</v>
      </c>
      <c r="D14" s="7" t="s">
        <v>2</v>
      </c>
      <c r="E14" s="7"/>
      <c r="F14" s="32">
        <v>7</v>
      </c>
      <c r="G14" s="32" t="s">
        <v>280</v>
      </c>
      <c r="H14" s="32" t="s">
        <v>287</v>
      </c>
      <c r="I14" s="7"/>
      <c r="J14" s="42">
        <v>15000</v>
      </c>
      <c r="K14" s="42"/>
      <c r="L14" s="42"/>
      <c r="M14" s="42"/>
      <c r="N14" s="42"/>
      <c r="O14" s="42">
        <f t="shared" si="0"/>
        <v>15000</v>
      </c>
      <c r="P14" s="42">
        <v>10000</v>
      </c>
      <c r="Q14" s="42"/>
      <c r="R14" s="42"/>
      <c r="S14" s="42"/>
      <c r="T14" s="42"/>
      <c r="U14" s="42">
        <f t="shared" ref="U14:U30" si="10">P14+Q14+R14+S14+T14</f>
        <v>10000</v>
      </c>
      <c r="V14" s="42">
        <v>10000</v>
      </c>
      <c r="W14" s="42"/>
      <c r="X14" s="42"/>
      <c r="Y14" s="42"/>
      <c r="Z14" s="42"/>
      <c r="AA14" s="42">
        <f t="shared" si="1"/>
        <v>10000</v>
      </c>
      <c r="AB14" s="42">
        <v>5000</v>
      </c>
      <c r="AC14" s="42"/>
      <c r="AD14" s="42"/>
      <c r="AE14" s="42"/>
      <c r="AF14" s="42"/>
      <c r="AG14" s="42">
        <f>AB14+AC14+AD14+AE14+AF14</f>
        <v>5000</v>
      </c>
      <c r="AH14" s="42">
        <f t="shared" ref="AH14:AL14" si="11">AB14+V14+P14+J14</f>
        <v>40000</v>
      </c>
      <c r="AI14" s="42">
        <f t="shared" si="2"/>
        <v>0</v>
      </c>
      <c r="AJ14" s="42">
        <f t="shared" si="11"/>
        <v>0</v>
      </c>
      <c r="AK14" s="42">
        <f t="shared" si="11"/>
        <v>0</v>
      </c>
      <c r="AL14" s="42">
        <f t="shared" si="11"/>
        <v>0</v>
      </c>
      <c r="AM14" s="42">
        <f>AH14+AI14+AJ14+AK14+AL14</f>
        <v>40000</v>
      </c>
      <c r="AN14" s="42"/>
      <c r="AO14" s="42"/>
      <c r="AP14" s="42"/>
      <c r="AQ14" s="42"/>
      <c r="AR14" s="42"/>
      <c r="AS14" s="42">
        <f t="shared" si="3"/>
        <v>0</v>
      </c>
      <c r="AT14" s="42">
        <f t="shared" ref="AT14:AX14" si="12">AN14+AH14</f>
        <v>40000</v>
      </c>
      <c r="AU14" s="42">
        <f t="shared" si="12"/>
        <v>0</v>
      </c>
      <c r="AV14" s="42">
        <f t="shared" si="12"/>
        <v>0</v>
      </c>
      <c r="AW14" s="42">
        <f t="shared" si="12"/>
        <v>0</v>
      </c>
      <c r="AX14" s="42">
        <f t="shared" si="12"/>
        <v>0</v>
      </c>
      <c r="AY14" s="42">
        <f t="shared" si="9"/>
        <v>40000</v>
      </c>
    </row>
    <row r="15" spans="1:51" s="23" customFormat="1" ht="38.25">
      <c r="A15" s="12" t="s">
        <v>127</v>
      </c>
      <c r="B15" s="7"/>
      <c r="C15" s="7"/>
      <c r="D15" s="7"/>
      <c r="E15" s="7"/>
      <c r="F15" s="32"/>
      <c r="G15" s="32"/>
      <c r="H15" s="32"/>
      <c r="I15" s="7"/>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row>
    <row r="16" spans="1:51" s="23" customFormat="1" ht="38.25">
      <c r="A16" s="11" t="s">
        <v>128</v>
      </c>
      <c r="B16" s="7"/>
      <c r="C16" s="7"/>
      <c r="D16" s="7"/>
      <c r="E16" s="7"/>
      <c r="F16" s="32"/>
      <c r="G16" s="32"/>
      <c r="H16" s="32"/>
      <c r="I16" s="7"/>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row>
    <row r="17" spans="1:51" s="23" customFormat="1">
      <c r="A17" s="12" t="s">
        <v>129</v>
      </c>
      <c r="B17" s="7"/>
      <c r="C17" s="7"/>
      <c r="D17" s="7"/>
      <c r="E17" s="7"/>
      <c r="F17" s="32"/>
      <c r="G17" s="32"/>
      <c r="H17" s="32"/>
      <c r="I17" s="7"/>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row>
    <row r="18" spans="1:51" s="23" customFormat="1" ht="25.5">
      <c r="A18" s="12" t="s">
        <v>130</v>
      </c>
      <c r="B18" s="7"/>
      <c r="C18" s="7"/>
      <c r="D18" s="7"/>
      <c r="E18" s="7"/>
      <c r="F18" s="32"/>
      <c r="G18" s="32"/>
      <c r="H18" s="32"/>
      <c r="I18" s="7"/>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row>
    <row r="19" spans="1:51" s="23" customFormat="1" ht="25.5">
      <c r="A19" s="12" t="s">
        <v>131</v>
      </c>
      <c r="B19" s="7"/>
      <c r="C19" s="7"/>
      <c r="D19" s="7"/>
      <c r="E19" s="7"/>
      <c r="F19" s="32"/>
      <c r="G19" s="32"/>
      <c r="H19" s="32"/>
      <c r="I19" s="7"/>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row>
    <row r="20" spans="1:51" s="23" customFormat="1" ht="51">
      <c r="A20" s="12" t="s">
        <v>21</v>
      </c>
      <c r="B20" s="7" t="s">
        <v>1</v>
      </c>
      <c r="C20" s="7" t="s">
        <v>203</v>
      </c>
      <c r="D20" s="7" t="s">
        <v>2</v>
      </c>
      <c r="E20" s="7"/>
      <c r="F20" s="32">
        <v>7</v>
      </c>
      <c r="G20" s="32" t="s">
        <v>281</v>
      </c>
      <c r="H20" s="32" t="s">
        <v>287</v>
      </c>
      <c r="I20" s="22"/>
      <c r="J20" s="42">
        <v>18000</v>
      </c>
      <c r="K20" s="42"/>
      <c r="L20" s="42"/>
      <c r="M20" s="42"/>
      <c r="N20" s="42"/>
      <c r="O20" s="42">
        <f t="shared" si="0"/>
        <v>18000</v>
      </c>
      <c r="P20" s="42">
        <v>26550</v>
      </c>
      <c r="Q20" s="42"/>
      <c r="R20" s="42"/>
      <c r="S20" s="42"/>
      <c r="T20" s="42"/>
      <c r="U20" s="42">
        <f>P20+Q20+R20+S20+T20</f>
        <v>26550</v>
      </c>
      <c r="V20" s="42">
        <v>29300</v>
      </c>
      <c r="W20" s="42"/>
      <c r="X20" s="42"/>
      <c r="Y20" s="42"/>
      <c r="Z20" s="42"/>
      <c r="AA20" s="42">
        <f t="shared" si="1"/>
        <v>29300</v>
      </c>
      <c r="AB20" s="42">
        <v>29300</v>
      </c>
      <c r="AC20" s="42"/>
      <c r="AD20" s="42"/>
      <c r="AE20" s="42"/>
      <c r="AF20" s="42"/>
      <c r="AG20" s="42">
        <f>AB20+AC20+AD20+AE20+AF20</f>
        <v>29300</v>
      </c>
      <c r="AH20" s="42">
        <f>AB20+V20+P20+J20</f>
        <v>103150</v>
      </c>
      <c r="AI20" s="42">
        <f t="shared" si="2"/>
        <v>0</v>
      </c>
      <c r="AJ20" s="42">
        <f t="shared" ref="AJ20" si="13">AD20+X20+R20+L20</f>
        <v>0</v>
      </c>
      <c r="AK20" s="42">
        <f t="shared" ref="AK20" si="14">AE20+Y20+S20+M20</f>
        <v>0</v>
      </c>
      <c r="AL20" s="42">
        <f t="shared" ref="AL20" si="15">AF20+Z20+T20+N20</f>
        <v>0</v>
      </c>
      <c r="AM20" s="42">
        <f>AH20+AI20+AJ20+AK20+AL20</f>
        <v>103150</v>
      </c>
      <c r="AN20" s="42"/>
      <c r="AO20" s="42"/>
      <c r="AP20" s="42"/>
      <c r="AQ20" s="42"/>
      <c r="AR20" s="42"/>
      <c r="AS20" s="42">
        <f t="shared" si="3"/>
        <v>0</v>
      </c>
      <c r="AT20" s="42">
        <f t="shared" ref="AT20:AX47" si="16">AN20+AH20</f>
        <v>103150</v>
      </c>
      <c r="AU20" s="42">
        <f t="shared" si="16"/>
        <v>0</v>
      </c>
      <c r="AV20" s="42">
        <f t="shared" si="16"/>
        <v>0</v>
      </c>
      <c r="AW20" s="42">
        <f t="shared" si="16"/>
        <v>0</v>
      </c>
      <c r="AX20" s="42">
        <f t="shared" si="16"/>
        <v>0</v>
      </c>
      <c r="AY20" s="42">
        <f t="shared" si="9"/>
        <v>103150</v>
      </c>
    </row>
    <row r="21" spans="1:51" s="24" customFormat="1">
      <c r="A21" s="11" t="s">
        <v>394</v>
      </c>
      <c r="B21" s="19"/>
      <c r="C21" s="19"/>
      <c r="D21" s="8"/>
      <c r="E21" s="8"/>
      <c r="F21" s="33"/>
      <c r="G21" s="33"/>
      <c r="H21" s="33"/>
      <c r="I21" s="8"/>
      <c r="J21" s="42">
        <f>J10+J11+J12+J14+J20</f>
        <v>177000</v>
      </c>
      <c r="K21" s="42">
        <f t="shared" ref="K21:N21" si="17">K10+K11+K12+K14+K20</f>
        <v>102</v>
      </c>
      <c r="L21" s="42">
        <f t="shared" si="17"/>
        <v>0</v>
      </c>
      <c r="M21" s="42">
        <f t="shared" si="17"/>
        <v>0</v>
      </c>
      <c r="N21" s="42">
        <f t="shared" si="17"/>
        <v>0</v>
      </c>
      <c r="O21" s="42">
        <f t="shared" si="0"/>
        <v>177102</v>
      </c>
      <c r="P21" s="42">
        <f>P10+P11+P12+P14+P20</f>
        <v>217550</v>
      </c>
      <c r="Q21" s="42">
        <f t="shared" ref="Q21:T21" si="18">Q10+Q11+Q12+Q14+Q20</f>
        <v>0</v>
      </c>
      <c r="R21" s="42">
        <f t="shared" si="18"/>
        <v>0</v>
      </c>
      <c r="S21" s="42">
        <f t="shared" si="18"/>
        <v>0</v>
      </c>
      <c r="T21" s="42">
        <f t="shared" si="18"/>
        <v>0</v>
      </c>
      <c r="U21" s="42">
        <f t="shared" si="10"/>
        <v>217550</v>
      </c>
      <c r="V21" s="42">
        <f>V10+V11+V12+V14+V20</f>
        <v>276600</v>
      </c>
      <c r="W21" s="42">
        <f t="shared" ref="W21:Z21" si="19">W10+W11+W12+W14+W20</f>
        <v>0</v>
      </c>
      <c r="X21" s="42">
        <f t="shared" si="19"/>
        <v>0</v>
      </c>
      <c r="Y21" s="42">
        <f t="shared" si="19"/>
        <v>0</v>
      </c>
      <c r="Z21" s="42">
        <f t="shared" si="19"/>
        <v>0</v>
      </c>
      <c r="AA21" s="42">
        <f t="shared" si="1"/>
        <v>276600</v>
      </c>
      <c r="AB21" s="42">
        <f>AB10+AB11+AB12+AB14+AB20</f>
        <v>278220</v>
      </c>
      <c r="AC21" s="42">
        <f t="shared" ref="AC21:AF21" si="20">AC10+AC11+AC12+AC14+AC20</f>
        <v>0</v>
      </c>
      <c r="AD21" s="42">
        <f t="shared" si="20"/>
        <v>0</v>
      </c>
      <c r="AE21" s="42">
        <f t="shared" si="20"/>
        <v>0</v>
      </c>
      <c r="AF21" s="42">
        <f t="shared" si="20"/>
        <v>0</v>
      </c>
      <c r="AG21" s="42">
        <f>AB21+AC21+AD21+AE21+AF21</f>
        <v>278220</v>
      </c>
      <c r="AH21" s="42">
        <f>AH10+AH11+AH12+AH14+AH20</f>
        <v>949370</v>
      </c>
      <c r="AI21" s="42">
        <f>AI10+AI11+AI12+AI14+AI20</f>
        <v>102</v>
      </c>
      <c r="AJ21" s="42">
        <f t="shared" ref="AJ21:AL21" si="21">AJ10+AJ11+AJ12+AJ14+AJ20</f>
        <v>0</v>
      </c>
      <c r="AK21" s="42">
        <f t="shared" si="21"/>
        <v>0</v>
      </c>
      <c r="AL21" s="42">
        <f t="shared" si="21"/>
        <v>0</v>
      </c>
      <c r="AM21" s="42">
        <f>AH21+AI21+AJ21+AK21+AL21</f>
        <v>949472</v>
      </c>
      <c r="AN21" s="42">
        <f t="shared" ref="AN21:AX21" si="22">AN10+AN11+AN12+AN14+AN20</f>
        <v>0</v>
      </c>
      <c r="AO21" s="42">
        <f t="shared" si="22"/>
        <v>0</v>
      </c>
      <c r="AP21" s="42">
        <f t="shared" si="22"/>
        <v>0</v>
      </c>
      <c r="AQ21" s="42">
        <f t="shared" si="22"/>
        <v>0</v>
      </c>
      <c r="AR21" s="42">
        <f t="shared" si="22"/>
        <v>0</v>
      </c>
      <c r="AS21" s="42">
        <f>AN21+AO21+AP21+AQ21+AR21</f>
        <v>0</v>
      </c>
      <c r="AT21" s="42">
        <f t="shared" si="22"/>
        <v>949370</v>
      </c>
      <c r="AU21" s="42">
        <f t="shared" si="22"/>
        <v>102</v>
      </c>
      <c r="AV21" s="42">
        <f t="shared" si="22"/>
        <v>0</v>
      </c>
      <c r="AW21" s="42">
        <f t="shared" si="22"/>
        <v>0</v>
      </c>
      <c r="AX21" s="42">
        <f t="shared" si="22"/>
        <v>0</v>
      </c>
      <c r="AY21" s="42">
        <f>AY10+AY11+AY12+AY14+AY20</f>
        <v>949472</v>
      </c>
    </row>
    <row r="22" spans="1:51" s="24" customFormat="1">
      <c r="A22" s="12"/>
      <c r="B22" s="7"/>
      <c r="C22" s="7"/>
      <c r="D22" s="7"/>
      <c r="E22" s="7"/>
      <c r="F22" s="32"/>
      <c r="G22" s="32"/>
      <c r="H22" s="32"/>
      <c r="I22" s="7"/>
      <c r="J22" s="43"/>
      <c r="K22" s="43"/>
      <c r="L22" s="43"/>
      <c r="M22" s="43"/>
      <c r="N22" s="43"/>
      <c r="O22" s="42"/>
      <c r="P22" s="43"/>
      <c r="Q22" s="43"/>
      <c r="R22" s="43"/>
      <c r="S22" s="43"/>
      <c r="T22" s="43"/>
      <c r="U22" s="42"/>
      <c r="V22" s="43"/>
      <c r="W22" s="43"/>
      <c r="X22" s="43"/>
      <c r="Y22" s="43"/>
      <c r="Z22" s="43"/>
      <c r="AA22" s="42"/>
      <c r="AB22" s="43"/>
      <c r="AC22" s="43"/>
      <c r="AD22" s="43"/>
      <c r="AE22" s="43"/>
      <c r="AF22" s="43"/>
      <c r="AG22" s="42"/>
      <c r="AH22" s="42"/>
      <c r="AI22" s="42"/>
      <c r="AJ22" s="42"/>
      <c r="AK22" s="42"/>
      <c r="AL22" s="42"/>
      <c r="AM22" s="42"/>
      <c r="AN22" s="43"/>
      <c r="AO22" s="43"/>
      <c r="AP22" s="43"/>
      <c r="AQ22" s="43"/>
      <c r="AR22" s="43"/>
      <c r="AS22" s="42"/>
      <c r="AT22" s="42"/>
      <c r="AU22" s="42"/>
      <c r="AV22" s="42"/>
      <c r="AW22" s="42"/>
      <c r="AX22" s="42"/>
      <c r="AY22" s="42"/>
    </row>
    <row r="23" spans="1:51" s="24" customFormat="1" ht="38.25">
      <c r="A23" s="12" t="s">
        <v>132</v>
      </c>
      <c r="B23" s="7"/>
      <c r="C23" s="7"/>
      <c r="D23" s="7"/>
      <c r="E23" s="7"/>
      <c r="F23" s="32"/>
      <c r="G23" s="32"/>
      <c r="H23" s="32"/>
      <c r="I23" s="7"/>
      <c r="J23" s="43"/>
      <c r="K23" s="43"/>
      <c r="L23" s="43"/>
      <c r="M23" s="43"/>
      <c r="N23" s="43"/>
      <c r="O23" s="42"/>
      <c r="P23" s="43"/>
      <c r="Q23" s="43"/>
      <c r="R23" s="43"/>
      <c r="S23" s="43"/>
      <c r="T23" s="43"/>
      <c r="U23" s="42"/>
      <c r="V23" s="43"/>
      <c r="W23" s="43"/>
      <c r="X23" s="43"/>
      <c r="Y23" s="43"/>
      <c r="Z23" s="43"/>
      <c r="AA23" s="42"/>
      <c r="AB23" s="43"/>
      <c r="AC23" s="43"/>
      <c r="AD23" s="43"/>
      <c r="AE23" s="43"/>
      <c r="AF23" s="43"/>
      <c r="AG23" s="42"/>
      <c r="AH23" s="42"/>
      <c r="AI23" s="42"/>
      <c r="AJ23" s="42"/>
      <c r="AK23" s="42"/>
      <c r="AL23" s="42"/>
      <c r="AM23" s="42"/>
      <c r="AN23" s="43"/>
      <c r="AO23" s="43"/>
      <c r="AP23" s="43"/>
      <c r="AQ23" s="43"/>
      <c r="AR23" s="43"/>
      <c r="AS23" s="42"/>
      <c r="AT23" s="42"/>
      <c r="AU23" s="42"/>
      <c r="AV23" s="42"/>
      <c r="AW23" s="42"/>
      <c r="AX23" s="42"/>
      <c r="AY23" s="42"/>
    </row>
    <row r="24" spans="1:51" s="24" customFormat="1" ht="38.25">
      <c r="A24" s="12" t="s">
        <v>133</v>
      </c>
      <c r="B24" s="7"/>
      <c r="C24" s="7"/>
      <c r="D24" s="7"/>
      <c r="E24" s="7"/>
      <c r="F24" s="32"/>
      <c r="G24" s="32"/>
      <c r="H24" s="32"/>
      <c r="I24" s="7"/>
      <c r="J24" s="43"/>
      <c r="K24" s="43"/>
      <c r="L24" s="43"/>
      <c r="M24" s="43"/>
      <c r="N24" s="43"/>
      <c r="O24" s="42"/>
      <c r="P24" s="43"/>
      <c r="Q24" s="43"/>
      <c r="R24" s="43"/>
      <c r="S24" s="43"/>
      <c r="T24" s="43"/>
      <c r="U24" s="42"/>
      <c r="V24" s="43"/>
      <c r="W24" s="43"/>
      <c r="X24" s="43"/>
      <c r="Y24" s="43"/>
      <c r="Z24" s="43"/>
      <c r="AA24" s="42"/>
      <c r="AB24" s="43"/>
      <c r="AC24" s="43"/>
      <c r="AD24" s="43"/>
      <c r="AE24" s="43"/>
      <c r="AF24" s="43"/>
      <c r="AG24" s="42"/>
      <c r="AH24" s="42"/>
      <c r="AI24" s="42"/>
      <c r="AJ24" s="42"/>
      <c r="AK24" s="42"/>
      <c r="AL24" s="42"/>
      <c r="AM24" s="42"/>
      <c r="AN24" s="43"/>
      <c r="AO24" s="43"/>
      <c r="AP24" s="43"/>
      <c r="AQ24" s="43"/>
      <c r="AR24" s="43"/>
      <c r="AS24" s="42"/>
      <c r="AT24" s="42"/>
      <c r="AU24" s="42"/>
      <c r="AV24" s="42"/>
      <c r="AW24" s="42"/>
      <c r="AX24" s="42"/>
      <c r="AY24" s="42"/>
    </row>
    <row r="25" spans="1:51" s="24" customFormat="1" ht="54">
      <c r="A25" s="12" t="s">
        <v>134</v>
      </c>
      <c r="B25" s="7"/>
      <c r="C25" s="7"/>
      <c r="D25" s="7"/>
      <c r="E25" s="7"/>
      <c r="F25" s="32"/>
      <c r="G25" s="32"/>
      <c r="H25" s="32"/>
      <c r="I25" s="7"/>
      <c r="J25" s="43"/>
      <c r="K25" s="43"/>
      <c r="L25" s="43"/>
      <c r="M25" s="43"/>
      <c r="N25" s="43"/>
      <c r="O25" s="42"/>
      <c r="P25" s="43"/>
      <c r="Q25" s="43"/>
      <c r="R25" s="43"/>
      <c r="S25" s="43"/>
      <c r="T25" s="43"/>
      <c r="U25" s="42"/>
      <c r="V25" s="43"/>
      <c r="W25" s="43"/>
      <c r="X25" s="43"/>
      <c r="Y25" s="43"/>
      <c r="Z25" s="43"/>
      <c r="AA25" s="42"/>
      <c r="AB25" s="43"/>
      <c r="AC25" s="43"/>
      <c r="AD25" s="43"/>
      <c r="AE25" s="43"/>
      <c r="AF25" s="43"/>
      <c r="AG25" s="42"/>
      <c r="AH25" s="42"/>
      <c r="AI25" s="42"/>
      <c r="AJ25" s="42"/>
      <c r="AK25" s="42"/>
      <c r="AL25" s="42"/>
      <c r="AM25" s="42"/>
      <c r="AN25" s="43"/>
      <c r="AO25" s="43"/>
      <c r="AP25" s="43"/>
      <c r="AQ25" s="43"/>
      <c r="AR25" s="43"/>
      <c r="AS25" s="42"/>
      <c r="AT25" s="42"/>
      <c r="AU25" s="42"/>
      <c r="AV25" s="42"/>
      <c r="AW25" s="42"/>
      <c r="AX25" s="42"/>
      <c r="AY25" s="42"/>
    </row>
    <row r="26" spans="1:51" s="24" customFormat="1" ht="54">
      <c r="A26" s="12" t="s">
        <v>395</v>
      </c>
      <c r="B26" s="7"/>
      <c r="C26" s="7"/>
      <c r="D26" s="7"/>
      <c r="E26" s="7"/>
      <c r="F26" s="32"/>
      <c r="G26" s="32"/>
      <c r="H26" s="32"/>
      <c r="I26" s="7"/>
      <c r="J26" s="43"/>
      <c r="K26" s="43"/>
      <c r="L26" s="43"/>
      <c r="M26" s="43"/>
      <c r="N26" s="43"/>
      <c r="O26" s="42"/>
      <c r="P26" s="43"/>
      <c r="Q26" s="43"/>
      <c r="R26" s="43"/>
      <c r="S26" s="43"/>
      <c r="T26" s="43"/>
      <c r="U26" s="42"/>
      <c r="V26" s="43"/>
      <c r="W26" s="43"/>
      <c r="X26" s="43"/>
      <c r="Y26" s="43"/>
      <c r="Z26" s="43"/>
      <c r="AA26" s="42"/>
      <c r="AB26" s="43"/>
      <c r="AC26" s="43"/>
      <c r="AD26" s="43"/>
      <c r="AE26" s="43"/>
      <c r="AF26" s="43"/>
      <c r="AG26" s="42"/>
      <c r="AH26" s="42"/>
      <c r="AI26" s="42"/>
      <c r="AJ26" s="42"/>
      <c r="AK26" s="42"/>
      <c r="AL26" s="42"/>
      <c r="AM26" s="42"/>
      <c r="AN26" s="43"/>
      <c r="AO26" s="43"/>
      <c r="AP26" s="43"/>
      <c r="AQ26" s="43"/>
      <c r="AR26" s="43"/>
      <c r="AS26" s="42"/>
      <c r="AT26" s="42"/>
      <c r="AU26" s="42"/>
      <c r="AV26" s="42"/>
      <c r="AW26" s="42"/>
      <c r="AX26" s="42"/>
      <c r="AY26" s="42"/>
    </row>
    <row r="27" spans="1:51" s="23" customFormat="1" ht="102">
      <c r="A27" s="12" t="s">
        <v>4</v>
      </c>
      <c r="B27" s="7" t="s">
        <v>22</v>
      </c>
      <c r="C27" s="12" t="s">
        <v>204</v>
      </c>
      <c r="D27" s="7" t="s">
        <v>10</v>
      </c>
      <c r="E27" s="25" t="s">
        <v>361</v>
      </c>
      <c r="F27" s="32">
        <v>7</v>
      </c>
      <c r="G27" s="32" t="s">
        <v>282</v>
      </c>
      <c r="H27" s="32" t="s">
        <v>288</v>
      </c>
      <c r="I27" s="7"/>
      <c r="J27" s="42">
        <v>28000</v>
      </c>
      <c r="K27" s="42"/>
      <c r="L27" s="42"/>
      <c r="M27" s="42"/>
      <c r="N27" s="42"/>
      <c r="O27" s="42">
        <f t="shared" si="0"/>
        <v>28000</v>
      </c>
      <c r="P27" s="42">
        <v>30084</v>
      </c>
      <c r="Q27" s="42"/>
      <c r="R27" s="42"/>
      <c r="S27" s="42"/>
      <c r="T27" s="42"/>
      <c r="U27" s="42">
        <f t="shared" si="10"/>
        <v>30084</v>
      </c>
      <c r="V27" s="42"/>
      <c r="W27" s="42"/>
      <c r="X27" s="42"/>
      <c r="Y27" s="42"/>
      <c r="Z27" s="42"/>
      <c r="AA27" s="42">
        <f t="shared" si="1"/>
        <v>0</v>
      </c>
      <c r="AB27" s="42"/>
      <c r="AC27" s="42"/>
      <c r="AD27" s="42"/>
      <c r="AE27" s="42"/>
      <c r="AF27" s="42"/>
      <c r="AG27" s="42">
        <f t="shared" ref="AG27:AG32" si="23">AB27+AC27+AD27+AE27+AF27</f>
        <v>0</v>
      </c>
      <c r="AH27" s="42">
        <f>AB27+V27+P27+J27</f>
        <v>58084</v>
      </c>
      <c r="AI27" s="42">
        <f>AC27+W27+Q27+K27</f>
        <v>0</v>
      </c>
      <c r="AJ27" s="42">
        <f>AD27+X27+R27+L27</f>
        <v>0</v>
      </c>
      <c r="AK27" s="42">
        <f>AE27+Y27+S27+M27</f>
        <v>0</v>
      </c>
      <c r="AL27" s="42">
        <f>AF27+Z27+T27+N27</f>
        <v>0</v>
      </c>
      <c r="AM27" s="42">
        <f>AH27+AI27+AJ27+AK27+AL27</f>
        <v>58084</v>
      </c>
      <c r="AN27" s="42"/>
      <c r="AO27" s="42"/>
      <c r="AP27" s="42"/>
      <c r="AQ27" s="42"/>
      <c r="AR27" s="42"/>
      <c r="AS27" s="42">
        <f t="shared" ref="AS27:AS37" si="24">AN27+AO27+AP27+AQ27+AR27</f>
        <v>0</v>
      </c>
      <c r="AT27" s="42">
        <f t="shared" si="16"/>
        <v>58084</v>
      </c>
      <c r="AU27" s="42">
        <f t="shared" ref="AU27:AX37" si="25">SUM(AI27,AO27)</f>
        <v>0</v>
      </c>
      <c r="AV27" s="42">
        <f t="shared" si="25"/>
        <v>0</v>
      </c>
      <c r="AW27" s="42">
        <f t="shared" si="25"/>
        <v>0</v>
      </c>
      <c r="AX27" s="42">
        <f t="shared" si="25"/>
        <v>0</v>
      </c>
      <c r="AY27" s="42">
        <f t="shared" ref="AY27:AY37" si="26">AT27+AU27+AV27+AW27+AX27</f>
        <v>58084</v>
      </c>
    </row>
    <row r="28" spans="1:51" s="23" customFormat="1" ht="102">
      <c r="A28" s="12" t="s">
        <v>23</v>
      </c>
      <c r="B28" s="7" t="s">
        <v>22</v>
      </c>
      <c r="C28" s="12" t="s">
        <v>205</v>
      </c>
      <c r="D28" s="7" t="s">
        <v>10</v>
      </c>
      <c r="E28" s="25" t="s">
        <v>361</v>
      </c>
      <c r="F28" s="32">
        <v>7</v>
      </c>
      <c r="G28" s="32" t="s">
        <v>282</v>
      </c>
      <c r="H28" s="32" t="s">
        <v>288</v>
      </c>
      <c r="I28" s="7"/>
      <c r="J28" s="42"/>
      <c r="K28" s="42"/>
      <c r="L28" s="42"/>
      <c r="M28" s="42"/>
      <c r="N28" s="42"/>
      <c r="O28" s="42">
        <f t="shared" si="0"/>
        <v>0</v>
      </c>
      <c r="P28" s="42"/>
      <c r="Q28" s="42"/>
      <c r="R28" s="42"/>
      <c r="S28" s="42"/>
      <c r="T28" s="42"/>
      <c r="U28" s="42">
        <f t="shared" si="10"/>
        <v>0</v>
      </c>
      <c r="V28" s="42">
        <f>1060*1000</f>
        <v>1060000</v>
      </c>
      <c r="W28" s="42"/>
      <c r="X28" s="42"/>
      <c r="Y28" s="42"/>
      <c r="Z28" s="42"/>
      <c r="AA28" s="42">
        <f t="shared" ref="AA28:AA37" si="27">V28+W28+X28+Y28+Z28</f>
        <v>1060000</v>
      </c>
      <c r="AB28" s="42"/>
      <c r="AC28" s="42"/>
      <c r="AD28" s="42"/>
      <c r="AE28" s="42"/>
      <c r="AF28" s="42"/>
      <c r="AG28" s="42">
        <f t="shared" si="23"/>
        <v>0</v>
      </c>
      <c r="AH28" s="42">
        <f t="shared" ref="AH28:AL37" si="28">AB28+V28+P28+J28</f>
        <v>1060000</v>
      </c>
      <c r="AI28" s="42">
        <f t="shared" si="28"/>
        <v>0</v>
      </c>
      <c r="AJ28" s="42">
        <f t="shared" si="28"/>
        <v>0</v>
      </c>
      <c r="AK28" s="42">
        <f t="shared" si="28"/>
        <v>0</v>
      </c>
      <c r="AL28" s="42">
        <f t="shared" si="28"/>
        <v>0</v>
      </c>
      <c r="AM28" s="42">
        <f>AH28+AI28+AJ28+AK28+AL28</f>
        <v>1060000</v>
      </c>
      <c r="AN28" s="42"/>
      <c r="AO28" s="42"/>
      <c r="AP28" s="42"/>
      <c r="AQ28" s="42"/>
      <c r="AR28" s="42"/>
      <c r="AS28" s="42">
        <f t="shared" si="24"/>
        <v>0</v>
      </c>
      <c r="AT28" s="42">
        <f t="shared" si="16"/>
        <v>1060000</v>
      </c>
      <c r="AU28" s="42">
        <f t="shared" si="25"/>
        <v>0</v>
      </c>
      <c r="AV28" s="42">
        <f t="shared" si="25"/>
        <v>0</v>
      </c>
      <c r="AW28" s="42">
        <f t="shared" si="25"/>
        <v>0</v>
      </c>
      <c r="AX28" s="42">
        <f t="shared" si="25"/>
        <v>0</v>
      </c>
      <c r="AY28" s="42">
        <f t="shared" si="26"/>
        <v>1060000</v>
      </c>
    </row>
    <row r="29" spans="1:51" s="23" customFormat="1" ht="38.25">
      <c r="A29" s="12" t="s">
        <v>24</v>
      </c>
      <c r="B29" s="7" t="s">
        <v>22</v>
      </c>
      <c r="C29" s="12" t="s">
        <v>206</v>
      </c>
      <c r="D29" s="7" t="s">
        <v>10</v>
      </c>
      <c r="E29" s="25" t="s">
        <v>118</v>
      </c>
      <c r="F29" s="32">
        <v>7</v>
      </c>
      <c r="G29" s="32" t="s">
        <v>282</v>
      </c>
      <c r="H29" s="32" t="s">
        <v>287</v>
      </c>
      <c r="I29" s="7"/>
      <c r="J29" s="42">
        <v>16600</v>
      </c>
      <c r="K29" s="42"/>
      <c r="L29" s="42"/>
      <c r="M29" s="42"/>
      <c r="N29" s="42"/>
      <c r="O29" s="42">
        <f t="shared" si="0"/>
        <v>16600</v>
      </c>
      <c r="P29" s="42">
        <v>26400</v>
      </c>
      <c r="Q29" s="42"/>
      <c r="R29" s="42"/>
      <c r="S29" s="42"/>
      <c r="T29" s="42"/>
      <c r="U29" s="42">
        <f t="shared" si="10"/>
        <v>26400</v>
      </c>
      <c r="V29" s="42">
        <v>123650</v>
      </c>
      <c r="W29" s="42"/>
      <c r="X29" s="42"/>
      <c r="Y29" s="42"/>
      <c r="Z29" s="42"/>
      <c r="AA29" s="42">
        <f t="shared" si="27"/>
        <v>123650</v>
      </c>
      <c r="AB29" s="42">
        <v>358550</v>
      </c>
      <c r="AC29" s="42"/>
      <c r="AD29" s="42"/>
      <c r="AE29" s="42"/>
      <c r="AF29" s="42"/>
      <c r="AG29" s="42">
        <f t="shared" si="23"/>
        <v>358550</v>
      </c>
      <c r="AH29" s="42">
        <f t="shared" si="28"/>
        <v>525200</v>
      </c>
      <c r="AI29" s="42">
        <f t="shared" si="28"/>
        <v>0</v>
      </c>
      <c r="AJ29" s="42">
        <f t="shared" si="28"/>
        <v>0</v>
      </c>
      <c r="AK29" s="42">
        <f t="shared" si="28"/>
        <v>0</v>
      </c>
      <c r="AL29" s="42">
        <f t="shared" si="28"/>
        <v>0</v>
      </c>
      <c r="AM29" s="42">
        <f t="shared" ref="AM29:AM30" si="29">AH29+AI29+AJ29+AK29+AL29</f>
        <v>525200</v>
      </c>
      <c r="AN29" s="42"/>
      <c r="AO29" s="42"/>
      <c r="AP29" s="42"/>
      <c r="AQ29" s="42"/>
      <c r="AR29" s="42"/>
      <c r="AS29" s="42">
        <f t="shared" si="24"/>
        <v>0</v>
      </c>
      <c r="AT29" s="42">
        <f t="shared" si="16"/>
        <v>525200</v>
      </c>
      <c r="AU29" s="42">
        <f t="shared" si="25"/>
        <v>0</v>
      </c>
      <c r="AV29" s="42">
        <f t="shared" si="25"/>
        <v>0</v>
      </c>
      <c r="AW29" s="42">
        <f t="shared" si="25"/>
        <v>0</v>
      </c>
      <c r="AX29" s="42">
        <f t="shared" si="25"/>
        <v>0</v>
      </c>
      <c r="AY29" s="42">
        <f t="shared" si="26"/>
        <v>525200</v>
      </c>
    </row>
    <row r="30" spans="1:51" s="23" customFormat="1" ht="63.75">
      <c r="A30" s="12" t="s">
        <v>25</v>
      </c>
      <c r="B30" s="7" t="s">
        <v>22</v>
      </c>
      <c r="C30" s="12" t="s">
        <v>207</v>
      </c>
      <c r="D30" s="7" t="s">
        <v>10</v>
      </c>
      <c r="E30" s="25" t="s">
        <v>118</v>
      </c>
      <c r="F30" s="32">
        <v>7</v>
      </c>
      <c r="G30" s="32" t="s">
        <v>282</v>
      </c>
      <c r="H30" s="32" t="s">
        <v>288</v>
      </c>
      <c r="I30" s="7"/>
      <c r="J30" s="42"/>
      <c r="K30" s="42"/>
      <c r="L30" s="42"/>
      <c r="M30" s="42"/>
      <c r="N30" s="42"/>
      <c r="O30" s="42">
        <f t="shared" ref="O30:O36" si="30">J30+K30+L30+M30+N30</f>
        <v>0</v>
      </c>
      <c r="P30" s="42">
        <f>(35.3+1.75+0.45+0.34+5+6.5+0.3+4+0.3+0.23+0.05)*1000</f>
        <v>54219.999999999993</v>
      </c>
      <c r="Q30" s="42"/>
      <c r="R30" s="42"/>
      <c r="S30" s="42"/>
      <c r="T30" s="42"/>
      <c r="U30" s="42">
        <f t="shared" si="10"/>
        <v>54219.999999999993</v>
      </c>
      <c r="V30" s="42">
        <f>(3+15+0.55+0.3+0.87)*1000</f>
        <v>19720.000000000004</v>
      </c>
      <c r="W30" s="42"/>
      <c r="X30" s="42"/>
      <c r="Y30" s="42"/>
      <c r="Z30" s="42"/>
      <c r="AA30" s="42">
        <f t="shared" si="27"/>
        <v>19720.000000000004</v>
      </c>
      <c r="AB30" s="42">
        <f>(1.75+0.45+3+3+0.3+14+1.7+20.2)*1000</f>
        <v>44400</v>
      </c>
      <c r="AC30" s="42"/>
      <c r="AD30" s="42"/>
      <c r="AE30" s="42"/>
      <c r="AF30" s="42"/>
      <c r="AG30" s="42">
        <f t="shared" si="23"/>
        <v>44400</v>
      </c>
      <c r="AH30" s="42">
        <f t="shared" si="28"/>
        <v>118340</v>
      </c>
      <c r="AI30" s="42">
        <f t="shared" si="28"/>
        <v>0</v>
      </c>
      <c r="AJ30" s="42">
        <f t="shared" si="28"/>
        <v>0</v>
      </c>
      <c r="AK30" s="42">
        <f t="shared" si="28"/>
        <v>0</v>
      </c>
      <c r="AL30" s="42">
        <f t="shared" si="28"/>
        <v>0</v>
      </c>
      <c r="AM30" s="42">
        <f t="shared" si="29"/>
        <v>118340</v>
      </c>
      <c r="AN30" s="42"/>
      <c r="AO30" s="42"/>
      <c r="AP30" s="42"/>
      <c r="AQ30" s="42"/>
      <c r="AR30" s="42"/>
      <c r="AS30" s="42">
        <f t="shared" si="24"/>
        <v>0</v>
      </c>
      <c r="AT30" s="42">
        <f t="shared" si="16"/>
        <v>118340</v>
      </c>
      <c r="AU30" s="42">
        <f t="shared" si="25"/>
        <v>0</v>
      </c>
      <c r="AV30" s="42">
        <f t="shared" si="25"/>
        <v>0</v>
      </c>
      <c r="AW30" s="42">
        <f t="shared" si="25"/>
        <v>0</v>
      </c>
      <c r="AX30" s="42">
        <f t="shared" si="25"/>
        <v>0</v>
      </c>
      <c r="AY30" s="42">
        <f t="shared" si="26"/>
        <v>118340</v>
      </c>
    </row>
    <row r="31" spans="1:51" s="23" customFormat="1" ht="63.75">
      <c r="A31" s="12" t="s">
        <v>87</v>
      </c>
      <c r="B31" s="7" t="s">
        <v>22</v>
      </c>
      <c r="C31" s="12" t="s">
        <v>208</v>
      </c>
      <c r="D31" s="7" t="s">
        <v>10</v>
      </c>
      <c r="E31" s="25" t="s">
        <v>118</v>
      </c>
      <c r="F31" s="32">
        <v>7</v>
      </c>
      <c r="G31" s="32" t="s">
        <v>282</v>
      </c>
      <c r="H31" s="32" t="s">
        <v>287</v>
      </c>
      <c r="I31" s="7"/>
      <c r="J31" s="42"/>
      <c r="K31" s="42"/>
      <c r="L31" s="42"/>
      <c r="M31" s="42"/>
      <c r="N31" s="42"/>
      <c r="O31" s="42">
        <f t="shared" si="30"/>
        <v>0</v>
      </c>
      <c r="P31" s="42"/>
      <c r="Q31" s="42"/>
      <c r="R31" s="42"/>
      <c r="S31" s="42"/>
      <c r="T31" s="42"/>
      <c r="U31" s="42">
        <f t="shared" ref="U31:U36" si="31">P31+Q31+R31+S31+T31</f>
        <v>0</v>
      </c>
      <c r="V31" s="42"/>
      <c r="W31" s="42"/>
      <c r="X31" s="42"/>
      <c r="Y31" s="42"/>
      <c r="Z31" s="42"/>
      <c r="AA31" s="42">
        <f t="shared" si="27"/>
        <v>0</v>
      </c>
      <c r="AB31" s="42"/>
      <c r="AC31" s="42"/>
      <c r="AD31" s="42"/>
      <c r="AE31" s="42"/>
      <c r="AF31" s="42"/>
      <c r="AG31" s="42">
        <f t="shared" si="23"/>
        <v>0</v>
      </c>
      <c r="AH31" s="42">
        <f t="shared" si="28"/>
        <v>0</v>
      </c>
      <c r="AI31" s="42">
        <f t="shared" si="28"/>
        <v>0</v>
      </c>
      <c r="AJ31" s="42">
        <f t="shared" si="28"/>
        <v>0</v>
      </c>
      <c r="AK31" s="42">
        <f t="shared" si="28"/>
        <v>0</v>
      </c>
      <c r="AL31" s="42">
        <f t="shared" si="28"/>
        <v>0</v>
      </c>
      <c r="AM31" s="42">
        <f>AH31+AI31+AJ31+AK31+AL31</f>
        <v>0</v>
      </c>
      <c r="AN31" s="42"/>
      <c r="AO31" s="42"/>
      <c r="AP31" s="42"/>
      <c r="AQ31" s="42"/>
      <c r="AR31" s="42"/>
      <c r="AS31" s="42">
        <f t="shared" si="24"/>
        <v>0</v>
      </c>
      <c r="AT31" s="42">
        <f t="shared" si="16"/>
        <v>0</v>
      </c>
      <c r="AU31" s="42">
        <f t="shared" si="25"/>
        <v>0</v>
      </c>
      <c r="AV31" s="42">
        <f t="shared" si="25"/>
        <v>0</v>
      </c>
      <c r="AW31" s="42">
        <f t="shared" si="25"/>
        <v>0</v>
      </c>
      <c r="AX31" s="42">
        <f t="shared" si="25"/>
        <v>0</v>
      </c>
      <c r="AY31" s="42">
        <f t="shared" si="26"/>
        <v>0</v>
      </c>
    </row>
    <row r="32" spans="1:51" s="23" customFormat="1" ht="38.25">
      <c r="A32" s="12" t="s">
        <v>26</v>
      </c>
      <c r="B32" s="7" t="s">
        <v>22</v>
      </c>
      <c r="C32" s="12" t="s">
        <v>209</v>
      </c>
      <c r="D32" s="7" t="s">
        <v>10</v>
      </c>
      <c r="E32" s="25" t="s">
        <v>118</v>
      </c>
      <c r="F32" s="32">
        <v>7</v>
      </c>
      <c r="G32" s="32" t="s">
        <v>282</v>
      </c>
      <c r="H32" s="32" t="s">
        <v>287</v>
      </c>
      <c r="I32" s="7"/>
      <c r="J32" s="42"/>
      <c r="K32" s="42"/>
      <c r="L32" s="42"/>
      <c r="M32" s="42"/>
      <c r="N32" s="42"/>
      <c r="O32" s="42">
        <f t="shared" si="30"/>
        <v>0</v>
      </c>
      <c r="P32" s="42"/>
      <c r="Q32" s="42"/>
      <c r="R32" s="42"/>
      <c r="S32" s="42"/>
      <c r="T32" s="42"/>
      <c r="U32" s="42">
        <f t="shared" si="31"/>
        <v>0</v>
      </c>
      <c r="V32" s="42">
        <v>250000</v>
      </c>
      <c r="W32" s="42"/>
      <c r="X32" s="42"/>
      <c r="Y32" s="42"/>
      <c r="Z32" s="42"/>
      <c r="AA32" s="42">
        <f t="shared" si="27"/>
        <v>250000</v>
      </c>
      <c r="AB32" s="42">
        <v>200000</v>
      </c>
      <c r="AC32" s="42"/>
      <c r="AD32" s="42"/>
      <c r="AE32" s="42"/>
      <c r="AF32" s="42"/>
      <c r="AG32" s="42">
        <f t="shared" si="23"/>
        <v>200000</v>
      </c>
      <c r="AH32" s="42">
        <f t="shared" si="28"/>
        <v>450000</v>
      </c>
      <c r="AI32" s="42">
        <f t="shared" si="28"/>
        <v>0</v>
      </c>
      <c r="AJ32" s="42">
        <f t="shared" si="28"/>
        <v>0</v>
      </c>
      <c r="AK32" s="42">
        <f t="shared" si="28"/>
        <v>0</v>
      </c>
      <c r="AL32" s="42">
        <f t="shared" si="28"/>
        <v>0</v>
      </c>
      <c r="AM32" s="42">
        <f t="shared" ref="AM32:AM37" si="32">AH32+AI32+AJ32+AK32+AL32</f>
        <v>450000</v>
      </c>
      <c r="AN32" s="42"/>
      <c r="AO32" s="42"/>
      <c r="AP32" s="42"/>
      <c r="AQ32" s="42"/>
      <c r="AR32" s="42"/>
      <c r="AS32" s="42">
        <f t="shared" si="24"/>
        <v>0</v>
      </c>
      <c r="AT32" s="42">
        <f t="shared" si="16"/>
        <v>450000</v>
      </c>
      <c r="AU32" s="42">
        <f t="shared" si="25"/>
        <v>0</v>
      </c>
      <c r="AV32" s="42">
        <f t="shared" si="25"/>
        <v>0</v>
      </c>
      <c r="AW32" s="42">
        <f t="shared" si="25"/>
        <v>0</v>
      </c>
      <c r="AX32" s="42">
        <f t="shared" si="25"/>
        <v>0</v>
      </c>
      <c r="AY32" s="42">
        <f t="shared" si="26"/>
        <v>450000</v>
      </c>
    </row>
    <row r="33" spans="1:51" s="23" customFormat="1" ht="25.5">
      <c r="A33" s="12" t="s">
        <v>27</v>
      </c>
      <c r="B33" s="7" t="s">
        <v>22</v>
      </c>
      <c r="C33" s="12" t="s">
        <v>210</v>
      </c>
      <c r="D33" s="7" t="s">
        <v>10</v>
      </c>
      <c r="E33" s="25" t="s">
        <v>118</v>
      </c>
      <c r="F33" s="32">
        <v>7</v>
      </c>
      <c r="G33" s="32" t="s">
        <v>282</v>
      </c>
      <c r="H33" s="32" t="s">
        <v>287</v>
      </c>
      <c r="I33" s="7"/>
      <c r="J33" s="42"/>
      <c r="K33" s="42"/>
      <c r="L33" s="42"/>
      <c r="M33" s="42"/>
      <c r="N33" s="42"/>
      <c r="O33" s="42">
        <f t="shared" si="30"/>
        <v>0</v>
      </c>
      <c r="P33" s="42">
        <v>18000</v>
      </c>
      <c r="Q33" s="42"/>
      <c r="R33" s="42"/>
      <c r="S33" s="42"/>
      <c r="T33" s="42"/>
      <c r="U33" s="42">
        <f t="shared" si="31"/>
        <v>18000</v>
      </c>
      <c r="V33" s="42">
        <v>60000</v>
      </c>
      <c r="W33" s="42"/>
      <c r="X33" s="42"/>
      <c r="Y33" s="42"/>
      <c r="Z33" s="42"/>
      <c r="AA33" s="42">
        <f t="shared" si="27"/>
        <v>60000</v>
      </c>
      <c r="AB33" s="42"/>
      <c r="AC33" s="42"/>
      <c r="AD33" s="42"/>
      <c r="AE33" s="42"/>
      <c r="AF33" s="42"/>
      <c r="AG33" s="42">
        <f t="shared" ref="AG33:AG34" si="33">AB33+AC33+AD33+AE33+AF33</f>
        <v>0</v>
      </c>
      <c r="AH33" s="42">
        <f t="shared" si="28"/>
        <v>78000</v>
      </c>
      <c r="AI33" s="42">
        <f t="shared" si="28"/>
        <v>0</v>
      </c>
      <c r="AJ33" s="42">
        <f t="shared" si="28"/>
        <v>0</v>
      </c>
      <c r="AK33" s="42">
        <f t="shared" si="28"/>
        <v>0</v>
      </c>
      <c r="AL33" s="42">
        <f t="shared" si="28"/>
        <v>0</v>
      </c>
      <c r="AM33" s="42">
        <f t="shared" si="32"/>
        <v>78000</v>
      </c>
      <c r="AN33" s="42"/>
      <c r="AO33" s="42"/>
      <c r="AP33" s="42"/>
      <c r="AQ33" s="42"/>
      <c r="AR33" s="42"/>
      <c r="AS33" s="42">
        <f t="shared" si="24"/>
        <v>0</v>
      </c>
      <c r="AT33" s="42">
        <f t="shared" si="16"/>
        <v>78000</v>
      </c>
      <c r="AU33" s="42">
        <f t="shared" si="25"/>
        <v>0</v>
      </c>
      <c r="AV33" s="42">
        <f t="shared" si="25"/>
        <v>0</v>
      </c>
      <c r="AW33" s="42">
        <f t="shared" si="25"/>
        <v>0</v>
      </c>
      <c r="AX33" s="42">
        <f t="shared" si="25"/>
        <v>0</v>
      </c>
      <c r="AY33" s="42">
        <f t="shared" si="26"/>
        <v>78000</v>
      </c>
    </row>
    <row r="34" spans="1:51" s="23" customFormat="1" ht="38.25">
      <c r="A34" s="12" t="s">
        <v>28</v>
      </c>
      <c r="B34" s="7" t="s">
        <v>22</v>
      </c>
      <c r="C34" s="12" t="s">
        <v>211</v>
      </c>
      <c r="D34" s="7" t="s">
        <v>10</v>
      </c>
      <c r="E34" s="25" t="s">
        <v>118</v>
      </c>
      <c r="F34" s="32">
        <v>7</v>
      </c>
      <c r="G34" s="32" t="s">
        <v>282</v>
      </c>
      <c r="H34" s="32" t="s">
        <v>288</v>
      </c>
      <c r="I34" s="7"/>
      <c r="J34" s="42"/>
      <c r="K34" s="42"/>
      <c r="L34" s="42"/>
      <c r="M34" s="42"/>
      <c r="N34" s="42"/>
      <c r="O34" s="42">
        <f t="shared" si="30"/>
        <v>0</v>
      </c>
      <c r="P34" s="42">
        <v>250000</v>
      </c>
      <c r="Q34" s="42"/>
      <c r="R34" s="42"/>
      <c r="S34" s="42"/>
      <c r="T34" s="42"/>
      <c r="U34" s="42">
        <f t="shared" si="31"/>
        <v>250000</v>
      </c>
      <c r="V34" s="42">
        <v>130000</v>
      </c>
      <c r="W34" s="42"/>
      <c r="X34" s="42"/>
      <c r="Y34" s="42"/>
      <c r="Z34" s="42"/>
      <c r="AA34" s="42">
        <f t="shared" si="27"/>
        <v>130000</v>
      </c>
      <c r="AB34" s="42"/>
      <c r="AC34" s="42"/>
      <c r="AD34" s="42"/>
      <c r="AE34" s="42"/>
      <c r="AF34" s="42"/>
      <c r="AG34" s="42">
        <f t="shared" si="33"/>
        <v>0</v>
      </c>
      <c r="AH34" s="42">
        <f t="shared" si="28"/>
        <v>380000</v>
      </c>
      <c r="AI34" s="42">
        <f t="shared" si="28"/>
        <v>0</v>
      </c>
      <c r="AJ34" s="42">
        <f t="shared" si="28"/>
        <v>0</v>
      </c>
      <c r="AK34" s="42">
        <f t="shared" si="28"/>
        <v>0</v>
      </c>
      <c r="AL34" s="42">
        <f t="shared" si="28"/>
        <v>0</v>
      </c>
      <c r="AM34" s="42">
        <f t="shared" si="32"/>
        <v>380000</v>
      </c>
      <c r="AN34" s="42"/>
      <c r="AO34" s="42"/>
      <c r="AP34" s="42"/>
      <c r="AQ34" s="42"/>
      <c r="AR34" s="42"/>
      <c r="AS34" s="42">
        <f t="shared" si="24"/>
        <v>0</v>
      </c>
      <c r="AT34" s="42">
        <f t="shared" si="16"/>
        <v>380000</v>
      </c>
      <c r="AU34" s="42">
        <f t="shared" si="25"/>
        <v>0</v>
      </c>
      <c r="AV34" s="42">
        <f t="shared" si="25"/>
        <v>0</v>
      </c>
      <c r="AW34" s="42">
        <f t="shared" si="25"/>
        <v>0</v>
      </c>
      <c r="AX34" s="42">
        <f t="shared" si="25"/>
        <v>0</v>
      </c>
      <c r="AY34" s="42">
        <f t="shared" si="26"/>
        <v>380000</v>
      </c>
    </row>
    <row r="35" spans="1:51" s="23" customFormat="1" ht="38.25">
      <c r="A35" s="12" t="s">
        <v>29</v>
      </c>
      <c r="B35" s="7" t="s">
        <v>22</v>
      </c>
      <c r="C35" s="12" t="s">
        <v>212</v>
      </c>
      <c r="D35" s="7" t="s">
        <v>10</v>
      </c>
      <c r="E35" s="25" t="s">
        <v>118</v>
      </c>
      <c r="F35" s="32">
        <v>7</v>
      </c>
      <c r="G35" s="32" t="s">
        <v>282</v>
      </c>
      <c r="H35" s="32" t="s">
        <v>288</v>
      </c>
      <c r="I35" s="7"/>
      <c r="J35" s="42"/>
      <c r="K35" s="42"/>
      <c r="L35" s="42"/>
      <c r="M35" s="42"/>
      <c r="N35" s="42"/>
      <c r="O35" s="42">
        <f t="shared" si="30"/>
        <v>0</v>
      </c>
      <c r="P35" s="42"/>
      <c r="Q35" s="42"/>
      <c r="R35" s="42"/>
      <c r="S35" s="42"/>
      <c r="T35" s="42"/>
      <c r="U35" s="42">
        <f t="shared" si="31"/>
        <v>0</v>
      </c>
      <c r="V35" s="42"/>
      <c r="W35" s="42"/>
      <c r="X35" s="42"/>
      <c r="Y35" s="42"/>
      <c r="Z35" s="42"/>
      <c r="AA35" s="42">
        <f t="shared" si="27"/>
        <v>0</v>
      </c>
      <c r="AB35" s="42">
        <v>90000</v>
      </c>
      <c r="AC35" s="42"/>
      <c r="AD35" s="42"/>
      <c r="AE35" s="42"/>
      <c r="AF35" s="42"/>
      <c r="AG35" s="42">
        <f>AB35+AC35+AD35+AE35+AF35</f>
        <v>90000</v>
      </c>
      <c r="AH35" s="42">
        <f t="shared" si="28"/>
        <v>90000</v>
      </c>
      <c r="AI35" s="42">
        <f t="shared" si="28"/>
        <v>0</v>
      </c>
      <c r="AJ35" s="42">
        <f t="shared" si="28"/>
        <v>0</v>
      </c>
      <c r="AK35" s="42">
        <f t="shared" si="28"/>
        <v>0</v>
      </c>
      <c r="AL35" s="42">
        <f t="shared" si="28"/>
        <v>0</v>
      </c>
      <c r="AM35" s="42">
        <f t="shared" si="32"/>
        <v>90000</v>
      </c>
      <c r="AN35" s="42"/>
      <c r="AO35" s="42"/>
      <c r="AP35" s="42"/>
      <c r="AQ35" s="42"/>
      <c r="AR35" s="42"/>
      <c r="AS35" s="42">
        <f t="shared" si="24"/>
        <v>0</v>
      </c>
      <c r="AT35" s="42">
        <f t="shared" si="16"/>
        <v>90000</v>
      </c>
      <c r="AU35" s="42">
        <f t="shared" si="25"/>
        <v>0</v>
      </c>
      <c r="AV35" s="42">
        <f t="shared" si="25"/>
        <v>0</v>
      </c>
      <c r="AW35" s="42">
        <f t="shared" si="25"/>
        <v>0</v>
      </c>
      <c r="AX35" s="42">
        <f t="shared" si="25"/>
        <v>0</v>
      </c>
      <c r="AY35" s="42">
        <f t="shared" si="26"/>
        <v>90000</v>
      </c>
    </row>
    <row r="36" spans="1:51" s="23" customFormat="1" ht="25.5">
      <c r="A36" s="12" t="s">
        <v>30</v>
      </c>
      <c r="B36" s="7" t="s">
        <v>22</v>
      </c>
      <c r="C36" s="12" t="s">
        <v>213</v>
      </c>
      <c r="D36" s="7" t="s">
        <v>10</v>
      </c>
      <c r="E36" s="25" t="s">
        <v>118</v>
      </c>
      <c r="F36" s="32">
        <v>7</v>
      </c>
      <c r="G36" s="32" t="s">
        <v>282</v>
      </c>
      <c r="H36" s="32" t="s">
        <v>287</v>
      </c>
      <c r="I36" s="7"/>
      <c r="J36" s="42"/>
      <c r="K36" s="42"/>
      <c r="L36" s="42"/>
      <c r="M36" s="42"/>
      <c r="N36" s="42"/>
      <c r="O36" s="42">
        <f t="shared" si="30"/>
        <v>0</v>
      </c>
      <c r="P36" s="42"/>
      <c r="Q36" s="42"/>
      <c r="R36" s="42"/>
      <c r="S36" s="42"/>
      <c r="T36" s="42"/>
      <c r="U36" s="42">
        <f t="shared" si="31"/>
        <v>0</v>
      </c>
      <c r="V36" s="42">
        <v>70000</v>
      </c>
      <c r="W36" s="42"/>
      <c r="X36" s="42"/>
      <c r="Y36" s="42"/>
      <c r="Z36" s="42"/>
      <c r="AA36" s="42">
        <f t="shared" si="27"/>
        <v>70000</v>
      </c>
      <c r="AB36" s="42"/>
      <c r="AC36" s="42"/>
      <c r="AD36" s="42"/>
      <c r="AE36" s="42"/>
      <c r="AF36" s="42"/>
      <c r="AG36" s="42">
        <f t="shared" ref="AG36:AG37" si="34">AB36+AC36+AD36+AE36+AF36</f>
        <v>0</v>
      </c>
      <c r="AH36" s="42">
        <f t="shared" si="28"/>
        <v>70000</v>
      </c>
      <c r="AI36" s="42">
        <f t="shared" si="28"/>
        <v>0</v>
      </c>
      <c r="AJ36" s="42">
        <f t="shared" si="28"/>
        <v>0</v>
      </c>
      <c r="AK36" s="42">
        <f t="shared" si="28"/>
        <v>0</v>
      </c>
      <c r="AL36" s="42">
        <f t="shared" si="28"/>
        <v>0</v>
      </c>
      <c r="AM36" s="42">
        <f t="shared" si="32"/>
        <v>70000</v>
      </c>
      <c r="AN36" s="42"/>
      <c r="AO36" s="42"/>
      <c r="AP36" s="42"/>
      <c r="AQ36" s="42"/>
      <c r="AR36" s="42"/>
      <c r="AS36" s="42">
        <f t="shared" si="24"/>
        <v>0</v>
      </c>
      <c r="AT36" s="42">
        <f t="shared" si="16"/>
        <v>70000</v>
      </c>
      <c r="AU36" s="42">
        <f t="shared" si="25"/>
        <v>0</v>
      </c>
      <c r="AV36" s="42">
        <f t="shared" si="25"/>
        <v>0</v>
      </c>
      <c r="AW36" s="42">
        <f t="shared" si="25"/>
        <v>0</v>
      </c>
      <c r="AX36" s="42">
        <f t="shared" si="25"/>
        <v>0</v>
      </c>
      <c r="AY36" s="42">
        <f t="shared" si="26"/>
        <v>70000</v>
      </c>
    </row>
    <row r="37" spans="1:51" s="23" customFormat="1" ht="25.5">
      <c r="A37" s="12" t="s">
        <v>31</v>
      </c>
      <c r="B37" s="7" t="s">
        <v>22</v>
      </c>
      <c r="C37" s="7"/>
      <c r="D37" s="7" t="s">
        <v>10</v>
      </c>
      <c r="E37" s="25" t="s">
        <v>118</v>
      </c>
      <c r="F37" s="32">
        <v>7</v>
      </c>
      <c r="G37" s="32" t="s">
        <v>282</v>
      </c>
      <c r="H37" s="32" t="s">
        <v>287</v>
      </c>
      <c r="I37" s="7"/>
      <c r="J37" s="42">
        <v>13400</v>
      </c>
      <c r="K37" s="42"/>
      <c r="L37" s="42"/>
      <c r="M37" s="42"/>
      <c r="N37" s="42"/>
      <c r="O37" s="42">
        <f t="shared" ref="O37:O55" si="35">J37+K37+L37+M37+N37</f>
        <v>13400</v>
      </c>
      <c r="P37" s="42">
        <v>74600</v>
      </c>
      <c r="Q37" s="42"/>
      <c r="R37" s="42"/>
      <c r="S37" s="42"/>
      <c r="T37" s="42"/>
      <c r="U37" s="42">
        <f>P37+Q37+R37+S37+T37</f>
        <v>74600</v>
      </c>
      <c r="V37" s="42"/>
      <c r="W37" s="42"/>
      <c r="X37" s="42"/>
      <c r="Y37" s="42"/>
      <c r="Z37" s="42"/>
      <c r="AA37" s="42">
        <f t="shared" si="27"/>
        <v>0</v>
      </c>
      <c r="AB37" s="42"/>
      <c r="AC37" s="42"/>
      <c r="AD37" s="42"/>
      <c r="AE37" s="42"/>
      <c r="AF37" s="42"/>
      <c r="AG37" s="42">
        <f t="shared" si="34"/>
        <v>0</v>
      </c>
      <c r="AH37" s="42">
        <f t="shared" si="28"/>
        <v>88000</v>
      </c>
      <c r="AI37" s="42">
        <f t="shared" si="28"/>
        <v>0</v>
      </c>
      <c r="AJ37" s="42">
        <f t="shared" si="28"/>
        <v>0</v>
      </c>
      <c r="AK37" s="42">
        <f t="shared" si="28"/>
        <v>0</v>
      </c>
      <c r="AL37" s="42">
        <f t="shared" si="28"/>
        <v>0</v>
      </c>
      <c r="AM37" s="42">
        <f t="shared" si="32"/>
        <v>88000</v>
      </c>
      <c r="AN37" s="42"/>
      <c r="AO37" s="42"/>
      <c r="AP37" s="42"/>
      <c r="AQ37" s="42"/>
      <c r="AR37" s="42"/>
      <c r="AS37" s="42">
        <f t="shared" si="24"/>
        <v>0</v>
      </c>
      <c r="AT37" s="42">
        <f t="shared" si="16"/>
        <v>88000</v>
      </c>
      <c r="AU37" s="42">
        <f t="shared" si="25"/>
        <v>0</v>
      </c>
      <c r="AV37" s="42">
        <f t="shared" si="25"/>
        <v>0</v>
      </c>
      <c r="AW37" s="42">
        <f t="shared" si="25"/>
        <v>0</v>
      </c>
      <c r="AX37" s="42">
        <f t="shared" si="25"/>
        <v>0</v>
      </c>
      <c r="AY37" s="42">
        <f t="shared" si="26"/>
        <v>88000</v>
      </c>
    </row>
    <row r="38" spans="1:51" s="24" customFormat="1">
      <c r="A38" s="11" t="s">
        <v>396</v>
      </c>
      <c r="B38" s="19"/>
      <c r="C38" s="19"/>
      <c r="D38" s="8"/>
      <c r="E38" s="8"/>
      <c r="F38" s="33"/>
      <c r="G38" s="33"/>
      <c r="H38" s="33"/>
      <c r="I38" s="8"/>
      <c r="J38" s="42">
        <f>J37+J36+J35+J34+J33+J32+J31+J30+J29+J28+J27</f>
        <v>58000</v>
      </c>
      <c r="K38" s="42">
        <f>K37+K36+K35+K34+K33+K32+K31+K30+K29+K28+K27</f>
        <v>0</v>
      </c>
      <c r="L38" s="42">
        <f>L37+L36+L35+L34+L33+L32+L31+L30+L29+L28+L27</f>
        <v>0</v>
      </c>
      <c r="M38" s="42">
        <f>M37+M36+M35+M34+M33+M32+M31+M30+M29+M28+M27</f>
        <v>0</v>
      </c>
      <c r="N38" s="42">
        <f>N37+N36+N35+N34+N33+N32+N31+N30+N29+N28+N27</f>
        <v>0</v>
      </c>
      <c r="O38" s="42">
        <f t="shared" si="35"/>
        <v>58000</v>
      </c>
      <c r="P38" s="42">
        <f>P37+P36+P35+P34+P33+P32+P31+P30+P29+P28+P27</f>
        <v>453304</v>
      </c>
      <c r="Q38" s="42">
        <f>Q37+Q36+Q35+Q34+Q33+Q32+Q31+Q30+Q29+Q28+Q27</f>
        <v>0</v>
      </c>
      <c r="R38" s="42">
        <f>R37+R36+R35+R34+R33+R32+R31+R30+R29+R28+R27</f>
        <v>0</v>
      </c>
      <c r="S38" s="42">
        <f>S37+S36+S35+S34+S33+S32+S31+S30+S29+S28+S27</f>
        <v>0</v>
      </c>
      <c r="T38" s="42">
        <f>T37+T36+T35+T34+T33+T32+T31+T30+T29+T28+T27</f>
        <v>0</v>
      </c>
      <c r="U38" s="42">
        <f>P38+Q38+R38+S38+T38</f>
        <v>453304</v>
      </c>
      <c r="V38" s="42">
        <f>V37+V36+V35+V34+V33+V32+V31+V30+V29+V28+V27</f>
        <v>1713370</v>
      </c>
      <c r="W38" s="42">
        <f>W37+W36+W35+W34+W33+W32+W31+W30+W29+W28+W27</f>
        <v>0</v>
      </c>
      <c r="X38" s="42">
        <f>X37+X36+X35+X34+X33+X32+X31+X30+X29+X28+X27</f>
        <v>0</v>
      </c>
      <c r="Y38" s="42">
        <f>Y37+Y36+Y35+Y34+Y33+Y32+Y31+Y30+Y29+Y28+Y27</f>
        <v>0</v>
      </c>
      <c r="Z38" s="42">
        <f>Z37+Z36+Z35+Z34+Z33+Z32+Z31+Z30+Z29+Z28+Z27</f>
        <v>0</v>
      </c>
      <c r="AA38" s="42">
        <f>V38+W38+X38+Y38+Z38</f>
        <v>1713370</v>
      </c>
      <c r="AB38" s="42">
        <f>AB37+AB36+AB35+AB34+AB33+AB32+AB31+AB30+AB29+AB28+AB27</f>
        <v>692950</v>
      </c>
      <c r="AC38" s="42">
        <f>AC37+AC36+AC35+AC34+AC33+AC32+AC31+AC30+AC29+AC28+AC27</f>
        <v>0</v>
      </c>
      <c r="AD38" s="42">
        <f>AD37+AD36+AD35+AD34+AD33+AD32+AD31+AD30+AD29+AD28+AD27</f>
        <v>0</v>
      </c>
      <c r="AE38" s="42">
        <f>AE37+AE36+AE35+AE34+AE33+AE32+AE31+AE30+AE29+AE28+AE27</f>
        <v>0</v>
      </c>
      <c r="AF38" s="42">
        <f>AF37+AF36+AF35+AF34+AF33+AF32+AF31+AF30+AF29+AF28+AF27</f>
        <v>0</v>
      </c>
      <c r="AG38" s="42">
        <f>AB38+AC38+AD38+AE38+AF38</f>
        <v>692950</v>
      </c>
      <c r="AH38" s="42">
        <f>AH37+AH36+AH35+AH34+AH33+AH32+AH31+AH30+AH29+AH28+AH27</f>
        <v>2917624</v>
      </c>
      <c r="AI38" s="42">
        <f>AI37+AI36+AI35+AI34+AI33+AI32+AI31+AI30+AI29+AI28+AI27</f>
        <v>0</v>
      </c>
      <c r="AJ38" s="42">
        <f>AJ37+AJ36+AJ35+AJ34+AJ33+AJ32+AJ31+AJ30+AJ29+AJ28+AJ27</f>
        <v>0</v>
      </c>
      <c r="AK38" s="42">
        <f>AK37+AK36+AK35+AK34+AK33+AK32+AK31+AK30+AK29+AK28+AK27</f>
        <v>0</v>
      </c>
      <c r="AL38" s="42">
        <f>AL37+AL36+AL35+AL34+AL33+AL32+AL31+AL30+AL29+AL28+AL27</f>
        <v>0</v>
      </c>
      <c r="AM38" s="42">
        <f>AH38+AI38+AJ38+AK38+AL38</f>
        <v>2917624</v>
      </c>
      <c r="AN38" s="42">
        <f>AN37+AN36+AN35+AN34+AN33+AN32+AN31+AN30+AN29+AN28+AN27</f>
        <v>0</v>
      </c>
      <c r="AO38" s="42">
        <f>AO37+AO36+AO35+AO34+AO33+AO32+AO31+AO30+AO29+AO28+AO27</f>
        <v>0</v>
      </c>
      <c r="AP38" s="42">
        <f>AP37+AP36+AP35+AP34+AP33+AP32+AP31+AP30+AP29+AP28+AP27</f>
        <v>0</v>
      </c>
      <c r="AQ38" s="42">
        <f>AQ37+AQ36+AQ35+AQ34+AQ33+AQ32+AQ31+AQ30+AQ29+AQ28+AQ27</f>
        <v>0</v>
      </c>
      <c r="AR38" s="42">
        <f>AR37+AR36+AR35+AR34+AR33+AR32+AR31+AR30+AR29+AR28+AR27</f>
        <v>0</v>
      </c>
      <c r="AS38" s="42">
        <f>AN38+AO38+AP38+AQ38+AR38</f>
        <v>0</v>
      </c>
      <c r="AT38" s="42">
        <f>AT37+AT36+AT35+AT34+AT33+AT32+AT31+AT30+AT29+AT28+AT27</f>
        <v>2917624</v>
      </c>
      <c r="AU38" s="42">
        <f>AU37+AU36+AU35+AU34+AU33+AU32+AU31+AU30+AU29+AU28+AU27</f>
        <v>0</v>
      </c>
      <c r="AV38" s="42">
        <f>AV37+AV36+AV35+AV34+AV33+AV32+AV31+AV30+AV29+AV28+AV27</f>
        <v>0</v>
      </c>
      <c r="AW38" s="42">
        <f>AW37+AW36+AW35+AW34+AW33+AW32+AW31+AW30+AW29+AW28+AW27</f>
        <v>0</v>
      </c>
      <c r="AX38" s="42">
        <f>AX37+AX36+AX35+AX34+AX33+AX32+AX31+AX30+AX29+AX28+AX27</f>
        <v>0</v>
      </c>
      <c r="AY38" s="42">
        <f>AY27+AY28+AY29+AY30+AY31+AY32+AY33+AY34+AY35+AY36+AY37</f>
        <v>2917624</v>
      </c>
    </row>
    <row r="39" spans="1:51" s="24" customFormat="1">
      <c r="A39" s="12"/>
      <c r="B39" s="7"/>
      <c r="C39" s="7"/>
      <c r="D39" s="7"/>
      <c r="E39" s="7"/>
      <c r="F39" s="32"/>
      <c r="G39" s="32"/>
      <c r="H39" s="32"/>
      <c r="I39" s="7"/>
      <c r="J39" s="43"/>
      <c r="K39" s="43"/>
      <c r="L39" s="43"/>
      <c r="M39" s="43"/>
      <c r="N39" s="43"/>
      <c r="O39" s="42"/>
      <c r="P39" s="43"/>
      <c r="Q39" s="43"/>
      <c r="R39" s="43"/>
      <c r="S39" s="43"/>
      <c r="T39" s="43"/>
      <c r="U39" s="42"/>
      <c r="V39" s="43"/>
      <c r="W39" s="43"/>
      <c r="X39" s="43"/>
      <c r="Y39" s="43"/>
      <c r="Z39" s="43"/>
      <c r="AA39" s="42"/>
      <c r="AB39" s="43"/>
      <c r="AC39" s="43"/>
      <c r="AD39" s="43"/>
      <c r="AE39" s="43"/>
      <c r="AF39" s="43"/>
      <c r="AG39" s="42"/>
      <c r="AH39" s="42"/>
      <c r="AI39" s="42"/>
      <c r="AJ39" s="42"/>
      <c r="AK39" s="42"/>
      <c r="AL39" s="42"/>
      <c r="AM39" s="42"/>
      <c r="AN39" s="43"/>
      <c r="AO39" s="43"/>
      <c r="AP39" s="43"/>
      <c r="AQ39" s="43"/>
      <c r="AR39" s="43"/>
      <c r="AS39" s="42"/>
      <c r="AT39" s="42"/>
      <c r="AU39" s="42"/>
      <c r="AV39" s="42"/>
      <c r="AW39" s="42"/>
      <c r="AX39" s="42"/>
      <c r="AY39" s="42"/>
    </row>
    <row r="40" spans="1:51" s="24" customFormat="1">
      <c r="A40" s="11" t="s">
        <v>135</v>
      </c>
      <c r="B40" s="7"/>
      <c r="C40" s="7"/>
      <c r="D40" s="7"/>
      <c r="E40" s="7"/>
      <c r="F40" s="32"/>
      <c r="G40" s="32"/>
      <c r="H40" s="32"/>
      <c r="I40" s="7"/>
      <c r="J40" s="43"/>
      <c r="K40" s="43"/>
      <c r="L40" s="43"/>
      <c r="M40" s="43"/>
      <c r="N40" s="43"/>
      <c r="O40" s="42"/>
      <c r="P40" s="43"/>
      <c r="Q40" s="43"/>
      <c r="R40" s="43"/>
      <c r="S40" s="43"/>
      <c r="T40" s="43"/>
      <c r="U40" s="42"/>
      <c r="V40" s="43"/>
      <c r="W40" s="43"/>
      <c r="X40" s="43"/>
      <c r="Y40" s="43"/>
      <c r="Z40" s="43"/>
      <c r="AA40" s="42"/>
      <c r="AB40" s="43"/>
      <c r="AC40" s="43"/>
      <c r="AD40" s="43"/>
      <c r="AE40" s="43"/>
      <c r="AF40" s="43"/>
      <c r="AG40" s="42"/>
      <c r="AH40" s="42"/>
      <c r="AI40" s="42"/>
      <c r="AJ40" s="42"/>
      <c r="AK40" s="42"/>
      <c r="AL40" s="42"/>
      <c r="AM40" s="42"/>
      <c r="AN40" s="43"/>
      <c r="AO40" s="43"/>
      <c r="AP40" s="43"/>
      <c r="AQ40" s="43"/>
      <c r="AR40" s="43"/>
      <c r="AS40" s="42"/>
      <c r="AT40" s="42"/>
      <c r="AU40" s="42"/>
      <c r="AV40" s="42"/>
      <c r="AW40" s="42"/>
      <c r="AX40" s="42"/>
      <c r="AY40" s="42"/>
    </row>
    <row r="41" spans="1:51" s="24" customFormat="1">
      <c r="A41" s="11" t="s">
        <v>136</v>
      </c>
      <c r="B41" s="7"/>
      <c r="C41" s="7"/>
      <c r="D41" s="7"/>
      <c r="E41" s="7"/>
      <c r="F41" s="32"/>
      <c r="G41" s="32"/>
      <c r="H41" s="32"/>
      <c r="I41" s="7"/>
      <c r="J41" s="43"/>
      <c r="K41" s="43"/>
      <c r="L41" s="43"/>
      <c r="M41" s="43"/>
      <c r="N41" s="43"/>
      <c r="O41" s="42"/>
      <c r="P41" s="43"/>
      <c r="Q41" s="43"/>
      <c r="R41" s="43"/>
      <c r="S41" s="43"/>
      <c r="T41" s="43"/>
      <c r="U41" s="42"/>
      <c r="V41" s="43"/>
      <c r="W41" s="43"/>
      <c r="X41" s="43"/>
      <c r="Y41" s="43"/>
      <c r="Z41" s="43"/>
      <c r="AA41" s="42"/>
      <c r="AB41" s="43"/>
      <c r="AC41" s="43"/>
      <c r="AD41" s="43"/>
      <c r="AE41" s="43"/>
      <c r="AF41" s="43"/>
      <c r="AG41" s="42"/>
      <c r="AH41" s="42"/>
      <c r="AI41" s="42"/>
      <c r="AJ41" s="42"/>
      <c r="AK41" s="42"/>
      <c r="AL41" s="42"/>
      <c r="AM41" s="42"/>
      <c r="AN41" s="43"/>
      <c r="AO41" s="43"/>
      <c r="AP41" s="43"/>
      <c r="AQ41" s="43"/>
      <c r="AR41" s="43"/>
      <c r="AS41" s="42"/>
      <c r="AT41" s="42"/>
      <c r="AU41" s="42"/>
      <c r="AV41" s="42"/>
      <c r="AW41" s="42"/>
      <c r="AX41" s="42"/>
      <c r="AY41" s="42"/>
    </row>
    <row r="42" spans="1:51" s="24" customFormat="1">
      <c r="A42" s="11" t="s">
        <v>137</v>
      </c>
      <c r="B42" s="7"/>
      <c r="C42" s="7"/>
      <c r="D42" s="7"/>
      <c r="E42" s="7"/>
      <c r="F42" s="32"/>
      <c r="G42" s="32"/>
      <c r="H42" s="32"/>
      <c r="I42" s="7"/>
      <c r="J42" s="43"/>
      <c r="K42" s="43"/>
      <c r="L42" s="43"/>
      <c r="M42" s="43"/>
      <c r="N42" s="43"/>
      <c r="O42" s="42"/>
      <c r="P42" s="43"/>
      <c r="Q42" s="43"/>
      <c r="R42" s="43"/>
      <c r="S42" s="43"/>
      <c r="T42" s="43"/>
      <c r="U42" s="42"/>
      <c r="V42" s="43"/>
      <c r="W42" s="43"/>
      <c r="X42" s="43"/>
      <c r="Y42" s="43"/>
      <c r="Z42" s="43"/>
      <c r="AA42" s="42"/>
      <c r="AB42" s="43"/>
      <c r="AC42" s="43"/>
      <c r="AD42" s="43"/>
      <c r="AE42" s="43"/>
      <c r="AF42" s="43"/>
      <c r="AG42" s="42"/>
      <c r="AH42" s="42"/>
      <c r="AI42" s="42"/>
      <c r="AJ42" s="42"/>
      <c r="AK42" s="42"/>
      <c r="AL42" s="42"/>
      <c r="AM42" s="42"/>
      <c r="AN42" s="43"/>
      <c r="AO42" s="43"/>
      <c r="AP42" s="43"/>
      <c r="AQ42" s="43"/>
      <c r="AR42" s="43"/>
      <c r="AS42" s="42"/>
      <c r="AT42" s="42"/>
      <c r="AU42" s="42"/>
      <c r="AV42" s="42"/>
      <c r="AW42" s="42"/>
      <c r="AX42" s="42"/>
      <c r="AY42" s="42"/>
    </row>
    <row r="43" spans="1:51" s="24" customFormat="1">
      <c r="A43" s="11" t="s">
        <v>138</v>
      </c>
      <c r="B43" s="7"/>
      <c r="C43" s="7"/>
      <c r="D43" s="7"/>
      <c r="E43" s="7"/>
      <c r="F43" s="32"/>
      <c r="G43" s="32"/>
      <c r="H43" s="32"/>
      <c r="I43" s="7"/>
      <c r="J43" s="43"/>
      <c r="K43" s="43"/>
      <c r="L43" s="43"/>
      <c r="M43" s="43"/>
      <c r="N43" s="43"/>
      <c r="O43" s="42"/>
      <c r="P43" s="43"/>
      <c r="Q43" s="43"/>
      <c r="R43" s="43"/>
      <c r="S43" s="43"/>
      <c r="T43" s="43"/>
      <c r="U43" s="42"/>
      <c r="V43" s="43"/>
      <c r="W43" s="43"/>
      <c r="X43" s="43"/>
      <c r="Y43" s="43"/>
      <c r="Z43" s="43"/>
      <c r="AA43" s="42"/>
      <c r="AB43" s="43"/>
      <c r="AC43" s="43"/>
      <c r="AD43" s="43"/>
      <c r="AE43" s="43"/>
      <c r="AF43" s="43"/>
      <c r="AG43" s="42"/>
      <c r="AH43" s="42"/>
      <c r="AI43" s="42"/>
      <c r="AJ43" s="42"/>
      <c r="AK43" s="42"/>
      <c r="AL43" s="42"/>
      <c r="AM43" s="42"/>
      <c r="AN43" s="43"/>
      <c r="AO43" s="43"/>
      <c r="AP43" s="43"/>
      <c r="AQ43" s="43"/>
      <c r="AR43" s="43"/>
      <c r="AS43" s="42"/>
      <c r="AT43" s="42"/>
      <c r="AU43" s="42"/>
      <c r="AV43" s="42"/>
      <c r="AW43" s="42"/>
      <c r="AX43" s="42"/>
      <c r="AY43" s="42"/>
    </row>
    <row r="44" spans="1:51" s="24" customFormat="1" ht="25.5">
      <c r="A44" s="11" t="s">
        <v>139</v>
      </c>
      <c r="B44" s="7"/>
      <c r="C44" s="7"/>
      <c r="D44" s="7"/>
      <c r="E44" s="7"/>
      <c r="F44" s="32"/>
      <c r="G44" s="32"/>
      <c r="H44" s="32"/>
      <c r="I44" s="7"/>
      <c r="J44" s="43"/>
      <c r="K44" s="43"/>
      <c r="L44" s="43"/>
      <c r="M44" s="43"/>
      <c r="N44" s="43"/>
      <c r="O44" s="42"/>
      <c r="P44" s="43"/>
      <c r="Q44" s="43"/>
      <c r="R44" s="43"/>
      <c r="S44" s="43"/>
      <c r="T44" s="43"/>
      <c r="U44" s="42"/>
      <c r="V44" s="43"/>
      <c r="W44" s="43"/>
      <c r="X44" s="43"/>
      <c r="Y44" s="43"/>
      <c r="Z44" s="43"/>
      <c r="AA44" s="42"/>
      <c r="AB44" s="43"/>
      <c r="AC44" s="43"/>
      <c r="AD44" s="43"/>
      <c r="AE44" s="43"/>
      <c r="AF44" s="43"/>
      <c r="AG44" s="42"/>
      <c r="AH44" s="42"/>
      <c r="AI44" s="42"/>
      <c r="AJ44" s="42"/>
      <c r="AK44" s="42"/>
      <c r="AL44" s="42"/>
      <c r="AM44" s="42"/>
      <c r="AN44" s="43"/>
      <c r="AO44" s="43"/>
      <c r="AP44" s="43"/>
      <c r="AQ44" s="43"/>
      <c r="AR44" s="43"/>
      <c r="AS44" s="42"/>
      <c r="AT44" s="42"/>
      <c r="AU44" s="42"/>
      <c r="AV44" s="42"/>
      <c r="AW44" s="42"/>
      <c r="AX44" s="42"/>
      <c r="AY44" s="42"/>
    </row>
    <row r="45" spans="1:51" s="24" customFormat="1">
      <c r="A45" s="11" t="s">
        <v>140</v>
      </c>
      <c r="B45" s="7"/>
      <c r="C45" s="7"/>
      <c r="D45" s="7"/>
      <c r="E45" s="7"/>
      <c r="F45" s="32"/>
      <c r="G45" s="32"/>
      <c r="H45" s="32"/>
      <c r="I45" s="7"/>
      <c r="J45" s="43"/>
      <c r="K45" s="43"/>
      <c r="L45" s="43"/>
      <c r="M45" s="43"/>
      <c r="N45" s="43"/>
      <c r="O45" s="42"/>
      <c r="P45" s="43"/>
      <c r="Q45" s="43"/>
      <c r="R45" s="43"/>
      <c r="S45" s="43"/>
      <c r="T45" s="43"/>
      <c r="U45" s="42"/>
      <c r="V45" s="43"/>
      <c r="W45" s="43"/>
      <c r="X45" s="43"/>
      <c r="Y45" s="43"/>
      <c r="Z45" s="43"/>
      <c r="AA45" s="42"/>
      <c r="AB45" s="43"/>
      <c r="AC45" s="43"/>
      <c r="AD45" s="43"/>
      <c r="AE45" s="43"/>
      <c r="AF45" s="43"/>
      <c r="AG45" s="42"/>
      <c r="AH45" s="42"/>
      <c r="AI45" s="42"/>
      <c r="AJ45" s="42"/>
      <c r="AK45" s="42"/>
      <c r="AL45" s="42"/>
      <c r="AM45" s="42"/>
      <c r="AN45" s="43"/>
      <c r="AO45" s="43"/>
      <c r="AP45" s="43"/>
      <c r="AQ45" s="43"/>
      <c r="AR45" s="43"/>
      <c r="AS45" s="42"/>
      <c r="AT45" s="42"/>
      <c r="AU45" s="42"/>
      <c r="AV45" s="42"/>
      <c r="AW45" s="42"/>
      <c r="AX45" s="42"/>
      <c r="AY45" s="42"/>
    </row>
    <row r="46" spans="1:51" s="23" customFormat="1" ht="25.5">
      <c r="A46" s="11" t="s">
        <v>32</v>
      </c>
      <c r="B46" s="7" t="s">
        <v>5</v>
      </c>
      <c r="C46" s="11" t="s">
        <v>214</v>
      </c>
      <c r="D46" s="25" t="s">
        <v>116</v>
      </c>
      <c r="E46" s="8"/>
      <c r="F46" s="32">
        <v>7</v>
      </c>
      <c r="G46" s="35" t="s">
        <v>283</v>
      </c>
      <c r="H46" s="33" t="s">
        <v>289</v>
      </c>
      <c r="I46" s="8"/>
      <c r="J46" s="42">
        <v>500</v>
      </c>
      <c r="K46" s="42"/>
      <c r="L46" s="42"/>
      <c r="M46" s="42"/>
      <c r="N46" s="42"/>
      <c r="O46" s="42">
        <f t="shared" si="35"/>
        <v>500</v>
      </c>
      <c r="P46" s="42">
        <v>5000</v>
      </c>
      <c r="Q46" s="42"/>
      <c r="R46" s="42"/>
      <c r="S46" s="42">
        <v>5000</v>
      </c>
      <c r="T46" s="42"/>
      <c r="U46" s="42">
        <f>T46+S46+R46+Q46+P46</f>
        <v>10000</v>
      </c>
      <c r="V46" s="42">
        <v>10500</v>
      </c>
      <c r="W46" s="42"/>
      <c r="X46" s="42"/>
      <c r="Y46" s="42">
        <v>10500</v>
      </c>
      <c r="Z46" s="42"/>
      <c r="AA46" s="42">
        <f>Z46+Y46+X46+W46+V46</f>
        <v>21000</v>
      </c>
      <c r="AB46" s="42">
        <v>12500</v>
      </c>
      <c r="AC46" s="42"/>
      <c r="AD46" s="42">
        <v>10000</v>
      </c>
      <c r="AE46" s="42">
        <v>12500</v>
      </c>
      <c r="AF46" s="42"/>
      <c r="AG46" s="42">
        <f>AF46+AE46+AD46+AC46+AB46</f>
        <v>35000</v>
      </c>
      <c r="AH46" s="42">
        <f>+J46+P46+V46+AB46</f>
        <v>28500</v>
      </c>
      <c r="AI46" s="42">
        <f>+K46+Q46+W46+AC46</f>
        <v>0</v>
      </c>
      <c r="AJ46" s="42">
        <f>+L46+R46+X46+AD46</f>
        <v>10000</v>
      </c>
      <c r="AK46" s="42">
        <f>+M46+S46+Y46+AE46</f>
        <v>28000</v>
      </c>
      <c r="AL46" s="42">
        <f>+N46+T46+Z46+AF46</f>
        <v>0</v>
      </c>
      <c r="AM46" s="42">
        <f>AL46+AK46+AJ46+AI46+AH46</f>
        <v>66500</v>
      </c>
      <c r="AN46" s="42"/>
      <c r="AO46" s="42"/>
      <c r="AP46" s="42"/>
      <c r="AQ46" s="42"/>
      <c r="AR46" s="42"/>
      <c r="AS46" s="42">
        <f t="shared" ref="AS46:AS54" si="36">AN46+AO46+AP46+AQ46+AR46</f>
        <v>0</v>
      </c>
      <c r="AT46" s="42">
        <f t="shared" si="16"/>
        <v>28500</v>
      </c>
      <c r="AU46" s="42">
        <f t="shared" ref="AU46:AX47" si="37">SUM(AI46,AO46)</f>
        <v>0</v>
      </c>
      <c r="AV46" s="42">
        <f t="shared" si="37"/>
        <v>10000</v>
      </c>
      <c r="AW46" s="42">
        <f t="shared" si="37"/>
        <v>28000</v>
      </c>
      <c r="AX46" s="42">
        <f t="shared" si="37"/>
        <v>0</v>
      </c>
      <c r="AY46" s="42">
        <f t="shared" ref="AY46:AY54" si="38">AT46+AU46+AV46+AW46+AX46</f>
        <v>66500</v>
      </c>
    </row>
    <row r="47" spans="1:51" s="23" customFormat="1" ht="25.5">
      <c r="A47" s="11" t="s">
        <v>33</v>
      </c>
      <c r="B47" s="20" t="s">
        <v>5</v>
      </c>
      <c r="C47" s="8" t="s">
        <v>215</v>
      </c>
      <c r="D47" s="25" t="s">
        <v>116</v>
      </c>
      <c r="E47" s="20"/>
      <c r="F47" s="32">
        <v>7</v>
      </c>
      <c r="G47" s="35" t="s">
        <v>283</v>
      </c>
      <c r="H47" s="33" t="s">
        <v>289</v>
      </c>
      <c r="I47" s="20"/>
      <c r="J47" s="42">
        <v>1000</v>
      </c>
      <c r="K47" s="42"/>
      <c r="L47" s="42"/>
      <c r="M47" s="42"/>
      <c r="N47" s="42">
        <v>500</v>
      </c>
      <c r="O47" s="42">
        <f t="shared" si="35"/>
        <v>1500</v>
      </c>
      <c r="P47" s="42">
        <v>6500</v>
      </c>
      <c r="Q47" s="42"/>
      <c r="R47" s="42"/>
      <c r="S47" s="42">
        <v>6500</v>
      </c>
      <c r="T47" s="42">
        <v>500</v>
      </c>
      <c r="U47" s="42">
        <f>T47+S47+R47+Q47+P47</f>
        <v>13500</v>
      </c>
      <c r="V47" s="42">
        <v>8500</v>
      </c>
      <c r="W47" s="42"/>
      <c r="X47" s="42"/>
      <c r="Y47" s="42">
        <v>10000</v>
      </c>
      <c r="Z47" s="42">
        <v>500</v>
      </c>
      <c r="AA47" s="42">
        <f>Z47+Y47+X47+W47+V47</f>
        <v>19000</v>
      </c>
      <c r="AB47" s="42">
        <v>10000</v>
      </c>
      <c r="AC47" s="42"/>
      <c r="AD47" s="42"/>
      <c r="AE47" s="42">
        <v>20000</v>
      </c>
      <c r="AF47" s="42">
        <v>500</v>
      </c>
      <c r="AG47" s="42">
        <f>AF47+AE47+AD47+AC47+AB47</f>
        <v>30500</v>
      </c>
      <c r="AH47" s="42">
        <f>AB47+V47+P47+J47</f>
        <v>26000</v>
      </c>
      <c r="AI47" s="42">
        <f>AC47+W47+Q47+K47</f>
        <v>0</v>
      </c>
      <c r="AJ47" s="42">
        <f>AD47+X47+R47+L47</f>
        <v>0</v>
      </c>
      <c r="AK47" s="42">
        <f>AE47+Y47+S47+M47</f>
        <v>36500</v>
      </c>
      <c r="AL47" s="42">
        <f>AF47+Z47+T47+N47</f>
        <v>2000</v>
      </c>
      <c r="AM47" s="42">
        <f>AL47+AK47+AJ47+AI47+AH47</f>
        <v>64500</v>
      </c>
      <c r="AN47" s="42"/>
      <c r="AO47" s="42"/>
      <c r="AP47" s="42"/>
      <c r="AQ47" s="42"/>
      <c r="AR47" s="42"/>
      <c r="AS47" s="42">
        <f t="shared" si="36"/>
        <v>0</v>
      </c>
      <c r="AT47" s="42">
        <f t="shared" si="16"/>
        <v>26000</v>
      </c>
      <c r="AU47" s="42">
        <f t="shared" si="37"/>
        <v>0</v>
      </c>
      <c r="AV47" s="42">
        <f t="shared" si="37"/>
        <v>0</v>
      </c>
      <c r="AW47" s="42">
        <f t="shared" si="37"/>
        <v>36500</v>
      </c>
      <c r="AX47" s="42">
        <f t="shared" si="37"/>
        <v>2000</v>
      </c>
      <c r="AY47" s="42">
        <f t="shared" si="38"/>
        <v>64500</v>
      </c>
    </row>
    <row r="48" spans="1:51" s="23" customFormat="1">
      <c r="A48" s="11" t="s">
        <v>141</v>
      </c>
      <c r="B48" s="20"/>
      <c r="C48" s="8"/>
      <c r="D48" s="20"/>
      <c r="E48" s="20"/>
      <c r="F48" s="33"/>
      <c r="G48" s="33"/>
      <c r="H48" s="33"/>
      <c r="I48" s="20"/>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row>
    <row r="49" spans="1:52" s="23" customFormat="1">
      <c r="A49" s="11" t="s">
        <v>142</v>
      </c>
      <c r="B49" s="20"/>
      <c r="C49" s="8"/>
      <c r="D49" s="20"/>
      <c r="E49" s="20"/>
      <c r="F49" s="33"/>
      <c r="G49" s="33"/>
      <c r="H49" s="33"/>
      <c r="I49" s="20"/>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row>
    <row r="50" spans="1:52" s="23" customFormat="1">
      <c r="A50" s="11" t="s">
        <v>137</v>
      </c>
      <c r="B50" s="20"/>
      <c r="C50" s="8"/>
      <c r="D50" s="20"/>
      <c r="E50" s="20"/>
      <c r="F50" s="33"/>
      <c r="G50" s="33"/>
      <c r="H50" s="33"/>
      <c r="I50" s="20"/>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row>
    <row r="51" spans="1:52" s="23" customFormat="1">
      <c r="A51" s="11" t="s">
        <v>138</v>
      </c>
      <c r="B51" s="20"/>
      <c r="C51" s="8"/>
      <c r="D51" s="20"/>
      <c r="E51" s="20"/>
      <c r="F51" s="33"/>
      <c r="G51" s="33"/>
      <c r="H51" s="33"/>
      <c r="I51" s="20"/>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row>
    <row r="52" spans="1:52" s="23" customFormat="1" ht="25.5">
      <c r="A52" s="11" t="s">
        <v>139</v>
      </c>
      <c r="B52" s="20"/>
      <c r="C52" s="8"/>
      <c r="D52" s="20"/>
      <c r="E52" s="20"/>
      <c r="F52" s="33"/>
      <c r="G52" s="33"/>
      <c r="H52" s="33"/>
      <c r="I52" s="20"/>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row>
    <row r="53" spans="1:52" s="23" customFormat="1">
      <c r="A53" s="11" t="s">
        <v>143</v>
      </c>
      <c r="B53" s="20"/>
      <c r="C53" s="8"/>
      <c r="D53" s="20"/>
      <c r="E53" s="20"/>
      <c r="F53" s="33"/>
      <c r="G53" s="33"/>
      <c r="H53" s="33"/>
      <c r="I53" s="20"/>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row>
    <row r="54" spans="1:52" s="10" customFormat="1" ht="25.5">
      <c r="A54" s="12" t="s">
        <v>34</v>
      </c>
      <c r="B54" s="7" t="s">
        <v>5</v>
      </c>
      <c r="C54" s="8" t="s">
        <v>216</v>
      </c>
      <c r="D54" s="7" t="s">
        <v>12</v>
      </c>
      <c r="E54" s="7"/>
      <c r="F54" s="32">
        <v>7</v>
      </c>
      <c r="G54" s="32" t="s">
        <v>284</v>
      </c>
      <c r="H54" s="33" t="s">
        <v>290</v>
      </c>
      <c r="I54" s="7"/>
      <c r="J54" s="42"/>
      <c r="K54" s="42"/>
      <c r="L54" s="42"/>
      <c r="M54" s="42"/>
      <c r="N54" s="42"/>
      <c r="O54" s="42">
        <f t="shared" si="35"/>
        <v>0</v>
      </c>
      <c r="P54" s="42">
        <v>56778</v>
      </c>
      <c r="Q54" s="42"/>
      <c r="R54" s="42"/>
      <c r="S54" s="42"/>
      <c r="T54" s="42"/>
      <c r="U54" s="42">
        <f>T54+S54+R54+Q54+P54</f>
        <v>56778</v>
      </c>
      <c r="V54" s="42"/>
      <c r="W54" s="42"/>
      <c r="X54" s="42"/>
      <c r="Y54" s="42"/>
      <c r="Z54" s="42"/>
      <c r="AA54" s="42">
        <f>Z54+Y54+X54+W54+V54</f>
        <v>0</v>
      </c>
      <c r="AB54" s="42"/>
      <c r="AC54" s="42"/>
      <c r="AD54" s="42"/>
      <c r="AE54" s="42"/>
      <c r="AF54" s="42"/>
      <c r="AG54" s="42">
        <f>AF54+AE54+AD54+AC54+AB54</f>
        <v>0</v>
      </c>
      <c r="AH54" s="42">
        <f>+J54+P54+V54+AB54</f>
        <v>56778</v>
      </c>
      <c r="AI54" s="42">
        <f t="shared" ref="AI54:AL54" si="39">+K54+Q54+W54+AC54</f>
        <v>0</v>
      </c>
      <c r="AJ54" s="42">
        <f t="shared" si="39"/>
        <v>0</v>
      </c>
      <c r="AK54" s="42">
        <f t="shared" si="39"/>
        <v>0</v>
      </c>
      <c r="AL54" s="42">
        <f t="shared" si="39"/>
        <v>0</v>
      </c>
      <c r="AM54" s="42">
        <f>AL54+AK54+AJ54+AI54+AH54</f>
        <v>56778</v>
      </c>
      <c r="AN54" s="42"/>
      <c r="AO54" s="42"/>
      <c r="AP54" s="42"/>
      <c r="AQ54" s="42"/>
      <c r="AR54" s="42"/>
      <c r="AS54" s="42">
        <f t="shared" si="36"/>
        <v>0</v>
      </c>
      <c r="AT54" s="42">
        <f t="shared" ref="AT54" si="40">AN54+AH54</f>
        <v>56778</v>
      </c>
      <c r="AU54" s="42">
        <f>SUM(AI54,AO54)</f>
        <v>0</v>
      </c>
      <c r="AV54" s="42">
        <f>SUM(AJ54,AP54)</f>
        <v>0</v>
      </c>
      <c r="AW54" s="42">
        <f>SUM(AK54,AQ54)</f>
        <v>0</v>
      </c>
      <c r="AX54" s="42">
        <f>SUM(AL54,AR54)</f>
        <v>0</v>
      </c>
      <c r="AY54" s="42">
        <f t="shared" si="38"/>
        <v>56778</v>
      </c>
      <c r="AZ54" s="23"/>
    </row>
    <row r="55" spans="1:52" s="24" customFormat="1">
      <c r="A55" s="11" t="s">
        <v>353</v>
      </c>
      <c r="B55" s="19"/>
      <c r="C55" s="19"/>
      <c r="D55" s="8"/>
      <c r="E55" s="8"/>
      <c r="F55" s="33"/>
      <c r="G55" s="33"/>
      <c r="H55" s="33"/>
      <c r="I55" s="8"/>
      <c r="J55" s="42">
        <f>J46+J47+J54</f>
        <v>1500</v>
      </c>
      <c r="K55" s="42">
        <f t="shared" ref="K55:N55" si="41">K46+K47+K54</f>
        <v>0</v>
      </c>
      <c r="L55" s="42">
        <f t="shared" si="41"/>
        <v>0</v>
      </c>
      <c r="M55" s="42">
        <f t="shared" si="41"/>
        <v>0</v>
      </c>
      <c r="N55" s="42">
        <f t="shared" si="41"/>
        <v>500</v>
      </c>
      <c r="O55" s="42">
        <f t="shared" si="35"/>
        <v>2000</v>
      </c>
      <c r="P55" s="42">
        <f t="shared" ref="P55:T55" si="42">P46+P47+P54</f>
        <v>68278</v>
      </c>
      <c r="Q55" s="42">
        <f t="shared" si="42"/>
        <v>0</v>
      </c>
      <c r="R55" s="42">
        <f t="shared" si="42"/>
        <v>0</v>
      </c>
      <c r="S55" s="42">
        <f t="shared" si="42"/>
        <v>11500</v>
      </c>
      <c r="T55" s="42">
        <f t="shared" si="42"/>
        <v>500</v>
      </c>
      <c r="U55" s="42">
        <f>P55+Q55+R55+S55+T55</f>
        <v>80278</v>
      </c>
      <c r="V55" s="42">
        <f t="shared" ref="V55:Z55" si="43">V46+V47+V54</f>
        <v>19000</v>
      </c>
      <c r="W55" s="42">
        <f t="shared" si="43"/>
        <v>0</v>
      </c>
      <c r="X55" s="42">
        <f t="shared" si="43"/>
        <v>0</v>
      </c>
      <c r="Y55" s="42">
        <f t="shared" si="43"/>
        <v>20500</v>
      </c>
      <c r="Z55" s="42">
        <f t="shared" si="43"/>
        <v>500</v>
      </c>
      <c r="AA55" s="42">
        <f>V55+W55+X55+Y55+Z55</f>
        <v>40000</v>
      </c>
      <c r="AB55" s="42">
        <f t="shared" ref="AB55:AF55" si="44">AB46+AB47+AB54</f>
        <v>22500</v>
      </c>
      <c r="AC55" s="42">
        <f t="shared" si="44"/>
        <v>0</v>
      </c>
      <c r="AD55" s="42">
        <f t="shared" si="44"/>
        <v>10000</v>
      </c>
      <c r="AE55" s="42">
        <f t="shared" si="44"/>
        <v>32500</v>
      </c>
      <c r="AF55" s="42">
        <f t="shared" si="44"/>
        <v>500</v>
      </c>
      <c r="AG55" s="42">
        <f>AB55+AC55+AD55+AE55+AF55</f>
        <v>65500</v>
      </c>
      <c r="AH55" s="42">
        <f t="shared" ref="AH55:AL55" si="45">AH46+AH47+AH54</f>
        <v>111278</v>
      </c>
      <c r="AI55" s="42">
        <f t="shared" si="45"/>
        <v>0</v>
      </c>
      <c r="AJ55" s="42">
        <f t="shared" si="45"/>
        <v>10000</v>
      </c>
      <c r="AK55" s="42">
        <f t="shared" si="45"/>
        <v>64500</v>
      </c>
      <c r="AL55" s="42">
        <f t="shared" si="45"/>
        <v>2000</v>
      </c>
      <c r="AM55" s="42">
        <f>AH55+AI55+AJ55+AK55+AL55</f>
        <v>187778</v>
      </c>
      <c r="AN55" s="42">
        <f t="shared" ref="AN55:AX55" si="46">AN46+AN47+AN54</f>
        <v>0</v>
      </c>
      <c r="AO55" s="42">
        <f t="shared" si="46"/>
        <v>0</v>
      </c>
      <c r="AP55" s="42">
        <f t="shared" si="46"/>
        <v>0</v>
      </c>
      <c r="AQ55" s="42">
        <f t="shared" si="46"/>
        <v>0</v>
      </c>
      <c r="AR55" s="42">
        <f t="shared" si="46"/>
        <v>0</v>
      </c>
      <c r="AS55" s="42">
        <f>AN55+AO55+AP55+AQ55+AR55</f>
        <v>0</v>
      </c>
      <c r="AT55" s="42">
        <f t="shared" si="46"/>
        <v>111278</v>
      </c>
      <c r="AU55" s="42">
        <f t="shared" si="46"/>
        <v>0</v>
      </c>
      <c r="AV55" s="42">
        <f t="shared" si="46"/>
        <v>10000</v>
      </c>
      <c r="AW55" s="42">
        <f t="shared" si="46"/>
        <v>64500</v>
      </c>
      <c r="AX55" s="42">
        <f t="shared" si="46"/>
        <v>2000</v>
      </c>
      <c r="AY55" s="42">
        <f>AY46+AY47+AY54</f>
        <v>187778</v>
      </c>
    </row>
    <row r="56" spans="1:52" s="23" customFormat="1" ht="169.5" customHeight="1">
      <c r="A56" s="11" t="s">
        <v>88</v>
      </c>
      <c r="B56" s="8" t="s">
        <v>6</v>
      </c>
      <c r="C56" s="40" t="s">
        <v>381</v>
      </c>
      <c r="D56" s="25" t="s">
        <v>116</v>
      </c>
      <c r="E56" s="8"/>
      <c r="F56" s="32">
        <v>7</v>
      </c>
      <c r="G56" s="33"/>
      <c r="H56" s="33" t="s">
        <v>291</v>
      </c>
      <c r="I56" s="8"/>
      <c r="J56" s="42"/>
      <c r="K56" s="42"/>
      <c r="L56" s="42"/>
      <c r="M56" s="42"/>
      <c r="N56" s="42"/>
      <c r="O56" s="42">
        <v>41666.666669999999</v>
      </c>
      <c r="P56" s="42"/>
      <c r="Q56" s="42"/>
      <c r="R56" s="42"/>
      <c r="S56" s="42"/>
      <c r="T56" s="42"/>
      <c r="U56" s="42">
        <v>41666.666669999999</v>
      </c>
      <c r="V56" s="42"/>
      <c r="W56" s="42"/>
      <c r="X56" s="42"/>
      <c r="Y56" s="42"/>
      <c r="Z56" s="42"/>
      <c r="AA56" s="42">
        <v>41666.666669999999</v>
      </c>
      <c r="AB56" s="42"/>
      <c r="AC56" s="42"/>
      <c r="AD56" s="42"/>
      <c r="AE56" s="42"/>
      <c r="AF56" s="42"/>
      <c r="AG56" s="42">
        <v>41666.666669999999</v>
      </c>
      <c r="AH56" s="42">
        <f>AB56+V56+P56+J56</f>
        <v>0</v>
      </c>
      <c r="AI56" s="42">
        <f t="shared" ref="AI56:AL56" si="47">AC56+W56+Q56+K56</f>
        <v>0</v>
      </c>
      <c r="AJ56" s="42">
        <f t="shared" si="47"/>
        <v>0</v>
      </c>
      <c r="AK56" s="42">
        <f t="shared" si="47"/>
        <v>0</v>
      </c>
      <c r="AL56" s="42">
        <f t="shared" si="47"/>
        <v>0</v>
      </c>
      <c r="AM56" s="42">
        <f>AG56+AA56+U56+O56</f>
        <v>166666.66667999999</v>
      </c>
      <c r="AN56" s="42"/>
      <c r="AO56" s="42"/>
      <c r="AP56" s="42"/>
      <c r="AQ56" s="42"/>
      <c r="AR56" s="42"/>
      <c r="AS56" s="42">
        <f t="shared" ref="AS56:AS65" si="48">AN56+AO56+AP56+AQ56+AR56</f>
        <v>0</v>
      </c>
      <c r="AT56" s="42">
        <f t="shared" ref="AT56:AT65" si="49">AN56+AH56</f>
        <v>0</v>
      </c>
      <c r="AU56" s="42">
        <f t="shared" ref="AU56:AU65" si="50">AO56+AI56</f>
        <v>0</v>
      </c>
      <c r="AV56" s="42">
        <f t="shared" ref="AV56:AV65" si="51">AP56+AJ56</f>
        <v>0</v>
      </c>
      <c r="AW56" s="42">
        <f t="shared" ref="AW56:AW65" si="52">AQ56+AK56</f>
        <v>0</v>
      </c>
      <c r="AX56" s="42">
        <f t="shared" ref="AX56:AX65" si="53">AR56+AL56</f>
        <v>0</v>
      </c>
      <c r="AY56" s="42">
        <f t="shared" ref="AY56:AY65" si="54">AM56+AS56</f>
        <v>166666.66667999999</v>
      </c>
    </row>
    <row r="57" spans="1:52" s="23" customFormat="1" ht="118.5" customHeight="1">
      <c r="A57" s="11" t="s">
        <v>89</v>
      </c>
      <c r="B57" s="8" t="s">
        <v>6</v>
      </c>
      <c r="C57" s="40" t="s">
        <v>382</v>
      </c>
      <c r="D57" s="25" t="s">
        <v>116</v>
      </c>
      <c r="E57" s="8"/>
      <c r="F57" s="32">
        <v>7</v>
      </c>
      <c r="G57" s="33"/>
      <c r="H57" s="33" t="s">
        <v>291</v>
      </c>
      <c r="I57" s="8"/>
      <c r="J57" s="42"/>
      <c r="K57" s="42"/>
      <c r="L57" s="42"/>
      <c r="M57" s="42"/>
      <c r="N57" s="42"/>
      <c r="O57" s="42">
        <v>6666.6666699999996</v>
      </c>
      <c r="P57" s="42"/>
      <c r="Q57" s="42"/>
      <c r="R57" s="42"/>
      <c r="S57" s="42"/>
      <c r="T57" s="42"/>
      <c r="U57" s="42">
        <v>6666.6666699999996</v>
      </c>
      <c r="V57" s="42"/>
      <c r="W57" s="42"/>
      <c r="X57" s="42"/>
      <c r="Y57" s="42"/>
      <c r="Z57" s="42"/>
      <c r="AA57" s="42">
        <v>6666.6666699999996</v>
      </c>
      <c r="AB57" s="42"/>
      <c r="AC57" s="42"/>
      <c r="AD57" s="42"/>
      <c r="AE57" s="42"/>
      <c r="AF57" s="42"/>
      <c r="AG57" s="42">
        <v>6666.6666699999996</v>
      </c>
      <c r="AH57" s="42">
        <f t="shared" ref="AH57:AM65" si="55">AB57+V57+P57+J57</f>
        <v>0</v>
      </c>
      <c r="AI57" s="42">
        <f t="shared" si="55"/>
        <v>0</v>
      </c>
      <c r="AJ57" s="42">
        <f t="shared" si="55"/>
        <v>0</v>
      </c>
      <c r="AK57" s="42">
        <f t="shared" si="55"/>
        <v>0</v>
      </c>
      <c r="AL57" s="42">
        <f t="shared" si="55"/>
        <v>0</v>
      </c>
      <c r="AM57" s="42">
        <f t="shared" si="55"/>
        <v>26666.666679999998</v>
      </c>
      <c r="AN57" s="42"/>
      <c r="AO57" s="42"/>
      <c r="AP57" s="42"/>
      <c r="AQ57" s="42"/>
      <c r="AR57" s="42"/>
      <c r="AS57" s="42">
        <f t="shared" si="48"/>
        <v>0</v>
      </c>
      <c r="AT57" s="42">
        <f t="shared" si="49"/>
        <v>0</v>
      </c>
      <c r="AU57" s="42">
        <f t="shared" si="50"/>
        <v>0</v>
      </c>
      <c r="AV57" s="42">
        <f t="shared" si="51"/>
        <v>0</v>
      </c>
      <c r="AW57" s="42">
        <f t="shared" si="52"/>
        <v>0</v>
      </c>
      <c r="AX57" s="42">
        <f t="shared" si="53"/>
        <v>0</v>
      </c>
      <c r="AY57" s="42">
        <f t="shared" si="54"/>
        <v>26666.666679999998</v>
      </c>
    </row>
    <row r="58" spans="1:52" s="23" customFormat="1" ht="117.75" customHeight="1">
      <c r="A58" s="11" t="s">
        <v>90</v>
      </c>
      <c r="B58" s="8" t="s">
        <v>6</v>
      </c>
      <c r="C58" s="40" t="s">
        <v>383</v>
      </c>
      <c r="D58" s="25" t="s">
        <v>116</v>
      </c>
      <c r="E58" s="8"/>
      <c r="F58" s="32">
        <v>7</v>
      </c>
      <c r="G58" s="33"/>
      <c r="H58" s="33" t="s">
        <v>292</v>
      </c>
      <c r="I58" s="8"/>
      <c r="J58" s="42"/>
      <c r="K58" s="42"/>
      <c r="L58" s="42"/>
      <c r="M58" s="42"/>
      <c r="N58" s="42"/>
      <c r="O58" s="42">
        <v>8333.3333399999992</v>
      </c>
      <c r="P58" s="42"/>
      <c r="Q58" s="42"/>
      <c r="R58" s="42"/>
      <c r="S58" s="42"/>
      <c r="T58" s="42"/>
      <c r="U58" s="42">
        <v>8333.3333399999992</v>
      </c>
      <c r="V58" s="42"/>
      <c r="W58" s="42"/>
      <c r="X58" s="42"/>
      <c r="Y58" s="42"/>
      <c r="Z58" s="42"/>
      <c r="AA58" s="42">
        <v>8333.3333399999992</v>
      </c>
      <c r="AB58" s="42"/>
      <c r="AC58" s="42"/>
      <c r="AD58" s="42"/>
      <c r="AE58" s="42"/>
      <c r="AF58" s="42"/>
      <c r="AG58" s="42">
        <v>8333.3333399999992</v>
      </c>
      <c r="AH58" s="42">
        <f t="shared" ref="AH58:AL58" si="56">AB58+V58+P58+J58</f>
        <v>0</v>
      </c>
      <c r="AI58" s="42">
        <f t="shared" si="56"/>
        <v>0</v>
      </c>
      <c r="AJ58" s="42">
        <f t="shared" si="56"/>
        <v>0</v>
      </c>
      <c r="AK58" s="42">
        <f t="shared" si="56"/>
        <v>0</v>
      </c>
      <c r="AL58" s="42">
        <f t="shared" si="56"/>
        <v>0</v>
      </c>
      <c r="AM58" s="42">
        <f t="shared" si="55"/>
        <v>33333.333359999997</v>
      </c>
      <c r="AN58" s="42"/>
      <c r="AO58" s="42"/>
      <c r="AP58" s="42"/>
      <c r="AQ58" s="42"/>
      <c r="AR58" s="42"/>
      <c r="AS58" s="42">
        <f t="shared" si="48"/>
        <v>0</v>
      </c>
      <c r="AT58" s="42">
        <f t="shared" si="49"/>
        <v>0</v>
      </c>
      <c r="AU58" s="42">
        <f t="shared" si="50"/>
        <v>0</v>
      </c>
      <c r="AV58" s="42">
        <f t="shared" si="51"/>
        <v>0</v>
      </c>
      <c r="AW58" s="42">
        <f t="shared" si="52"/>
        <v>0</v>
      </c>
      <c r="AX58" s="42">
        <f t="shared" si="53"/>
        <v>0</v>
      </c>
      <c r="AY58" s="42">
        <f t="shared" si="54"/>
        <v>33333.333359999997</v>
      </c>
    </row>
    <row r="59" spans="1:52" s="23" customFormat="1" ht="145.5" customHeight="1">
      <c r="A59" s="11" t="s">
        <v>91</v>
      </c>
      <c r="B59" s="8" t="s">
        <v>6</v>
      </c>
      <c r="C59" s="40" t="s">
        <v>392</v>
      </c>
      <c r="D59" s="25" t="s">
        <v>116</v>
      </c>
      <c r="E59" s="8"/>
      <c r="F59" s="32">
        <v>7</v>
      </c>
      <c r="G59" s="33"/>
      <c r="H59" s="33" t="s">
        <v>291</v>
      </c>
      <c r="I59" s="8"/>
      <c r="J59" s="42"/>
      <c r="K59" s="42"/>
      <c r="L59" s="42"/>
      <c r="M59" s="42"/>
      <c r="N59" s="42"/>
      <c r="O59" s="42">
        <v>6666.6666699999996</v>
      </c>
      <c r="P59" s="42"/>
      <c r="Q59" s="42"/>
      <c r="R59" s="42"/>
      <c r="S59" s="42"/>
      <c r="T59" s="42"/>
      <c r="U59" s="42">
        <v>6666.6666699999996</v>
      </c>
      <c r="V59" s="42"/>
      <c r="W59" s="42"/>
      <c r="X59" s="42"/>
      <c r="Y59" s="42"/>
      <c r="Z59" s="42"/>
      <c r="AA59" s="42">
        <v>6666.6666699999996</v>
      </c>
      <c r="AB59" s="42"/>
      <c r="AC59" s="42"/>
      <c r="AD59" s="42"/>
      <c r="AE59" s="42"/>
      <c r="AF59" s="42"/>
      <c r="AG59" s="42">
        <v>6666.6666699999996</v>
      </c>
      <c r="AH59" s="42">
        <f t="shared" ref="AH59:AL59" si="57">AB59+V59+P59+J59</f>
        <v>0</v>
      </c>
      <c r="AI59" s="42">
        <f t="shared" si="57"/>
        <v>0</v>
      </c>
      <c r="AJ59" s="42">
        <f t="shared" si="57"/>
        <v>0</v>
      </c>
      <c r="AK59" s="42">
        <f t="shared" si="57"/>
        <v>0</v>
      </c>
      <c r="AL59" s="42">
        <f t="shared" si="57"/>
        <v>0</v>
      </c>
      <c r="AM59" s="42">
        <f t="shared" si="55"/>
        <v>26666.666679999998</v>
      </c>
      <c r="AN59" s="42"/>
      <c r="AO59" s="42"/>
      <c r="AP59" s="42"/>
      <c r="AQ59" s="42"/>
      <c r="AR59" s="42"/>
      <c r="AS59" s="42">
        <f t="shared" si="48"/>
        <v>0</v>
      </c>
      <c r="AT59" s="42">
        <f t="shared" si="49"/>
        <v>0</v>
      </c>
      <c r="AU59" s="42">
        <f t="shared" si="50"/>
        <v>0</v>
      </c>
      <c r="AV59" s="42">
        <f t="shared" si="51"/>
        <v>0</v>
      </c>
      <c r="AW59" s="42">
        <f t="shared" si="52"/>
        <v>0</v>
      </c>
      <c r="AX59" s="42">
        <f t="shared" si="53"/>
        <v>0</v>
      </c>
      <c r="AY59" s="42">
        <f t="shared" si="54"/>
        <v>26666.666679999998</v>
      </c>
    </row>
    <row r="60" spans="1:52" s="23" customFormat="1" ht="165.75">
      <c r="A60" s="11" t="s">
        <v>92</v>
      </c>
      <c r="B60" s="8" t="s">
        <v>6</v>
      </c>
      <c r="C60" s="40" t="s">
        <v>384</v>
      </c>
      <c r="D60" s="25" t="s">
        <v>116</v>
      </c>
      <c r="E60" s="8"/>
      <c r="F60" s="32">
        <v>7</v>
      </c>
      <c r="G60" s="33"/>
      <c r="H60" s="33" t="s">
        <v>291</v>
      </c>
      <c r="I60" s="8"/>
      <c r="J60" s="42"/>
      <c r="K60" s="42"/>
      <c r="L60" s="42"/>
      <c r="M60" s="42"/>
      <c r="N60" s="42"/>
      <c r="O60" s="42">
        <v>16666.666669999999</v>
      </c>
      <c r="P60" s="42"/>
      <c r="Q60" s="42"/>
      <c r="R60" s="42"/>
      <c r="S60" s="42"/>
      <c r="T60" s="42"/>
      <c r="U60" s="42">
        <v>16666.666669999999</v>
      </c>
      <c r="V60" s="42"/>
      <c r="W60" s="42"/>
      <c r="X60" s="42"/>
      <c r="Y60" s="42"/>
      <c r="Z60" s="42"/>
      <c r="AA60" s="42">
        <v>16666.666669999999</v>
      </c>
      <c r="AB60" s="42"/>
      <c r="AC60" s="42"/>
      <c r="AD60" s="42"/>
      <c r="AE60" s="42"/>
      <c r="AF60" s="42"/>
      <c r="AG60" s="42">
        <v>16666.666669999999</v>
      </c>
      <c r="AH60" s="42">
        <f t="shared" ref="AH60:AL60" si="58">AB60+V60+P60+J60</f>
        <v>0</v>
      </c>
      <c r="AI60" s="42">
        <f t="shared" si="58"/>
        <v>0</v>
      </c>
      <c r="AJ60" s="42">
        <f t="shared" si="58"/>
        <v>0</v>
      </c>
      <c r="AK60" s="42">
        <f t="shared" si="58"/>
        <v>0</v>
      </c>
      <c r="AL60" s="42">
        <f t="shared" si="58"/>
        <v>0</v>
      </c>
      <c r="AM60" s="42">
        <f t="shared" si="55"/>
        <v>66666.666679999995</v>
      </c>
      <c r="AN60" s="42"/>
      <c r="AO60" s="42"/>
      <c r="AP60" s="42"/>
      <c r="AQ60" s="42"/>
      <c r="AR60" s="42"/>
      <c r="AS60" s="42">
        <f t="shared" si="48"/>
        <v>0</v>
      </c>
      <c r="AT60" s="42">
        <f t="shared" si="49"/>
        <v>0</v>
      </c>
      <c r="AU60" s="42">
        <f t="shared" si="50"/>
        <v>0</v>
      </c>
      <c r="AV60" s="42">
        <f t="shared" si="51"/>
        <v>0</v>
      </c>
      <c r="AW60" s="42">
        <f t="shared" si="52"/>
        <v>0</v>
      </c>
      <c r="AX60" s="42">
        <f t="shared" si="53"/>
        <v>0</v>
      </c>
      <c r="AY60" s="42">
        <f t="shared" si="54"/>
        <v>66666.666679999995</v>
      </c>
    </row>
    <row r="61" spans="1:52" s="23" customFormat="1" ht="260.25" customHeight="1">
      <c r="A61" s="11" t="s">
        <v>93</v>
      </c>
      <c r="B61" s="8" t="s">
        <v>6</v>
      </c>
      <c r="C61" s="40" t="s">
        <v>385</v>
      </c>
      <c r="D61" s="25" t="s">
        <v>116</v>
      </c>
      <c r="E61" s="8"/>
      <c r="F61" s="32">
        <v>7</v>
      </c>
      <c r="G61" s="33"/>
      <c r="H61" s="33" t="s">
        <v>291</v>
      </c>
      <c r="I61" s="8"/>
      <c r="J61" s="42"/>
      <c r="K61" s="42"/>
      <c r="L61" s="42"/>
      <c r="M61" s="42"/>
      <c r="N61" s="42"/>
      <c r="O61" s="42">
        <v>17500</v>
      </c>
      <c r="P61" s="42"/>
      <c r="Q61" s="42"/>
      <c r="R61" s="42"/>
      <c r="S61" s="42"/>
      <c r="T61" s="42"/>
      <c r="U61" s="42">
        <v>17500</v>
      </c>
      <c r="V61" s="42"/>
      <c r="W61" s="42"/>
      <c r="X61" s="42"/>
      <c r="Y61" s="42"/>
      <c r="Z61" s="42"/>
      <c r="AA61" s="42">
        <v>17500</v>
      </c>
      <c r="AB61" s="42"/>
      <c r="AC61" s="42"/>
      <c r="AD61" s="42"/>
      <c r="AE61" s="42"/>
      <c r="AF61" s="42"/>
      <c r="AG61" s="42">
        <v>17500</v>
      </c>
      <c r="AH61" s="42">
        <f t="shared" ref="AH61:AL61" si="59">AB61+V61+P61+J61</f>
        <v>0</v>
      </c>
      <c r="AI61" s="42">
        <f t="shared" si="59"/>
        <v>0</v>
      </c>
      <c r="AJ61" s="42">
        <f t="shared" si="59"/>
        <v>0</v>
      </c>
      <c r="AK61" s="42">
        <f t="shared" si="59"/>
        <v>0</v>
      </c>
      <c r="AL61" s="42">
        <f t="shared" si="59"/>
        <v>0</v>
      </c>
      <c r="AM61" s="42">
        <f t="shared" si="55"/>
        <v>70000</v>
      </c>
      <c r="AN61" s="42"/>
      <c r="AO61" s="42"/>
      <c r="AP61" s="42"/>
      <c r="AQ61" s="42"/>
      <c r="AR61" s="42"/>
      <c r="AS61" s="42">
        <f t="shared" si="48"/>
        <v>0</v>
      </c>
      <c r="AT61" s="42">
        <f t="shared" si="49"/>
        <v>0</v>
      </c>
      <c r="AU61" s="42">
        <f t="shared" si="50"/>
        <v>0</v>
      </c>
      <c r="AV61" s="42">
        <f t="shared" si="51"/>
        <v>0</v>
      </c>
      <c r="AW61" s="42">
        <f t="shared" si="52"/>
        <v>0</v>
      </c>
      <c r="AX61" s="42">
        <f t="shared" si="53"/>
        <v>0</v>
      </c>
      <c r="AY61" s="42">
        <f t="shared" si="54"/>
        <v>70000</v>
      </c>
    </row>
    <row r="62" spans="1:52" s="23" customFormat="1" ht="327.75" customHeight="1">
      <c r="A62" s="11" t="s">
        <v>94</v>
      </c>
      <c r="B62" s="8" t="s">
        <v>6</v>
      </c>
      <c r="C62" s="40" t="s">
        <v>386</v>
      </c>
      <c r="D62" s="25" t="s">
        <v>116</v>
      </c>
      <c r="E62" s="8"/>
      <c r="F62" s="32">
        <v>7</v>
      </c>
      <c r="G62" s="33"/>
      <c r="H62" s="33" t="s">
        <v>291</v>
      </c>
      <c r="I62" s="8"/>
      <c r="J62" s="42"/>
      <c r="K62" s="42"/>
      <c r="L62" s="42"/>
      <c r="M62" s="42"/>
      <c r="N62" s="42"/>
      <c r="O62" s="42">
        <v>83333.333339999997</v>
      </c>
      <c r="P62" s="42"/>
      <c r="Q62" s="42"/>
      <c r="R62" s="42"/>
      <c r="S62" s="42"/>
      <c r="T62" s="42"/>
      <c r="U62" s="42">
        <v>83333.333339999997</v>
      </c>
      <c r="V62" s="42"/>
      <c r="W62" s="42"/>
      <c r="X62" s="42"/>
      <c r="Y62" s="42"/>
      <c r="Z62" s="42"/>
      <c r="AA62" s="42">
        <v>83333.333339999997</v>
      </c>
      <c r="AB62" s="42"/>
      <c r="AC62" s="42"/>
      <c r="AD62" s="42"/>
      <c r="AE62" s="42"/>
      <c r="AF62" s="42"/>
      <c r="AG62" s="42">
        <v>83333.333339999997</v>
      </c>
      <c r="AH62" s="42">
        <f t="shared" ref="AH62:AL62" si="60">AB62+V62+P62+J62</f>
        <v>0</v>
      </c>
      <c r="AI62" s="42">
        <f t="shared" si="60"/>
        <v>0</v>
      </c>
      <c r="AJ62" s="42">
        <f t="shared" si="60"/>
        <v>0</v>
      </c>
      <c r="AK62" s="42">
        <f t="shared" si="60"/>
        <v>0</v>
      </c>
      <c r="AL62" s="42">
        <f t="shared" si="60"/>
        <v>0</v>
      </c>
      <c r="AM62" s="42">
        <f t="shared" si="55"/>
        <v>333333.33335999999</v>
      </c>
      <c r="AN62" s="42"/>
      <c r="AO62" s="42"/>
      <c r="AP62" s="42"/>
      <c r="AQ62" s="42"/>
      <c r="AR62" s="42"/>
      <c r="AS62" s="42">
        <f t="shared" si="48"/>
        <v>0</v>
      </c>
      <c r="AT62" s="42">
        <f t="shared" si="49"/>
        <v>0</v>
      </c>
      <c r="AU62" s="42">
        <f t="shared" si="50"/>
        <v>0</v>
      </c>
      <c r="AV62" s="42">
        <f t="shared" si="51"/>
        <v>0</v>
      </c>
      <c r="AW62" s="42">
        <f t="shared" si="52"/>
        <v>0</v>
      </c>
      <c r="AX62" s="42">
        <f t="shared" si="53"/>
        <v>0</v>
      </c>
      <c r="AY62" s="42">
        <f t="shared" si="54"/>
        <v>333333.33335999999</v>
      </c>
    </row>
    <row r="63" spans="1:52" s="23" customFormat="1" ht="191.25">
      <c r="A63" s="11" t="s">
        <v>99</v>
      </c>
      <c r="B63" s="8" t="s">
        <v>6</v>
      </c>
      <c r="C63" s="40" t="s">
        <v>387</v>
      </c>
      <c r="D63" s="25" t="s">
        <v>116</v>
      </c>
      <c r="E63" s="8"/>
      <c r="F63" s="32">
        <v>7</v>
      </c>
      <c r="G63" s="33"/>
      <c r="H63" s="33" t="s">
        <v>289</v>
      </c>
      <c r="I63" s="8"/>
      <c r="J63" s="42"/>
      <c r="K63" s="42"/>
      <c r="L63" s="42"/>
      <c r="M63" s="42"/>
      <c r="N63" s="42"/>
      <c r="O63" s="42">
        <v>6666.6666699999996</v>
      </c>
      <c r="P63" s="42"/>
      <c r="Q63" s="42"/>
      <c r="R63" s="42"/>
      <c r="S63" s="42"/>
      <c r="T63" s="42"/>
      <c r="U63" s="42">
        <v>6666.6666699999996</v>
      </c>
      <c r="V63" s="42"/>
      <c r="W63" s="42"/>
      <c r="X63" s="42"/>
      <c r="Y63" s="42"/>
      <c r="Z63" s="42"/>
      <c r="AA63" s="42">
        <v>6666.6666699999996</v>
      </c>
      <c r="AB63" s="42"/>
      <c r="AC63" s="42"/>
      <c r="AD63" s="42"/>
      <c r="AE63" s="42"/>
      <c r="AF63" s="42"/>
      <c r="AG63" s="42">
        <v>6666.6666699999996</v>
      </c>
      <c r="AH63" s="42">
        <f t="shared" ref="AH63:AL63" si="61">AB63+V63+P63+J63</f>
        <v>0</v>
      </c>
      <c r="AI63" s="42">
        <f t="shared" si="61"/>
        <v>0</v>
      </c>
      <c r="AJ63" s="42">
        <f t="shared" si="61"/>
        <v>0</v>
      </c>
      <c r="AK63" s="42">
        <f t="shared" si="61"/>
        <v>0</v>
      </c>
      <c r="AL63" s="42">
        <f t="shared" si="61"/>
        <v>0</v>
      </c>
      <c r="AM63" s="42">
        <f t="shared" si="55"/>
        <v>26666.666679999998</v>
      </c>
      <c r="AN63" s="42"/>
      <c r="AO63" s="42"/>
      <c r="AP63" s="42"/>
      <c r="AQ63" s="42"/>
      <c r="AR63" s="42"/>
      <c r="AS63" s="42">
        <f t="shared" si="48"/>
        <v>0</v>
      </c>
      <c r="AT63" s="42">
        <f t="shared" si="49"/>
        <v>0</v>
      </c>
      <c r="AU63" s="42">
        <f t="shared" si="50"/>
        <v>0</v>
      </c>
      <c r="AV63" s="42">
        <f t="shared" si="51"/>
        <v>0</v>
      </c>
      <c r="AW63" s="42">
        <f t="shared" si="52"/>
        <v>0</v>
      </c>
      <c r="AX63" s="42">
        <f t="shared" si="53"/>
        <v>0</v>
      </c>
      <c r="AY63" s="42">
        <f t="shared" si="54"/>
        <v>26666.666679999998</v>
      </c>
    </row>
    <row r="64" spans="1:52" s="23" customFormat="1" ht="178.5">
      <c r="A64" s="11" t="s">
        <v>100</v>
      </c>
      <c r="B64" s="8" t="s">
        <v>6</v>
      </c>
      <c r="C64" s="40" t="s">
        <v>388</v>
      </c>
      <c r="D64" s="25" t="s">
        <v>116</v>
      </c>
      <c r="E64" s="8"/>
      <c r="F64" s="32">
        <v>7</v>
      </c>
      <c r="G64" s="33"/>
      <c r="H64" s="33" t="s">
        <v>288</v>
      </c>
      <c r="I64" s="8"/>
      <c r="J64" s="42"/>
      <c r="K64" s="42"/>
      <c r="L64" s="42"/>
      <c r="M64" s="42"/>
      <c r="N64" s="42"/>
      <c r="O64" s="42">
        <v>6666.6666699999996</v>
      </c>
      <c r="P64" s="42"/>
      <c r="Q64" s="42"/>
      <c r="R64" s="42"/>
      <c r="S64" s="42"/>
      <c r="T64" s="42"/>
      <c r="U64" s="42">
        <v>6666.6666699999996</v>
      </c>
      <c r="V64" s="42"/>
      <c r="W64" s="42"/>
      <c r="X64" s="42"/>
      <c r="Y64" s="42"/>
      <c r="Z64" s="42"/>
      <c r="AA64" s="42">
        <v>6666.6666699999996</v>
      </c>
      <c r="AB64" s="42"/>
      <c r="AC64" s="42"/>
      <c r="AD64" s="42"/>
      <c r="AE64" s="42"/>
      <c r="AF64" s="42"/>
      <c r="AG64" s="42">
        <v>6666.6666699999996</v>
      </c>
      <c r="AH64" s="42">
        <f t="shared" ref="AH64:AL64" si="62">AB64+V64+P64+J64</f>
        <v>0</v>
      </c>
      <c r="AI64" s="42">
        <f t="shared" si="62"/>
        <v>0</v>
      </c>
      <c r="AJ64" s="42">
        <f t="shared" si="62"/>
        <v>0</v>
      </c>
      <c r="AK64" s="42">
        <f t="shared" si="62"/>
        <v>0</v>
      </c>
      <c r="AL64" s="42">
        <f t="shared" si="62"/>
        <v>0</v>
      </c>
      <c r="AM64" s="42">
        <f t="shared" si="55"/>
        <v>26666.666679999998</v>
      </c>
      <c r="AN64" s="42"/>
      <c r="AO64" s="42"/>
      <c r="AP64" s="42"/>
      <c r="AQ64" s="42"/>
      <c r="AR64" s="42"/>
      <c r="AS64" s="42">
        <f t="shared" si="48"/>
        <v>0</v>
      </c>
      <c r="AT64" s="42">
        <f t="shared" si="49"/>
        <v>0</v>
      </c>
      <c r="AU64" s="42">
        <f t="shared" si="50"/>
        <v>0</v>
      </c>
      <c r="AV64" s="42">
        <f t="shared" si="51"/>
        <v>0</v>
      </c>
      <c r="AW64" s="42">
        <f t="shared" si="52"/>
        <v>0</v>
      </c>
      <c r="AX64" s="42">
        <f t="shared" si="53"/>
        <v>0</v>
      </c>
      <c r="AY64" s="42">
        <f t="shared" si="54"/>
        <v>26666.666679999998</v>
      </c>
    </row>
    <row r="65" spans="1:51" s="23" customFormat="1" ht="131.25" customHeight="1">
      <c r="A65" s="11" t="s">
        <v>101</v>
      </c>
      <c r="B65" s="8" t="s">
        <v>6</v>
      </c>
      <c r="C65" s="40" t="s">
        <v>389</v>
      </c>
      <c r="D65" s="25" t="s">
        <v>116</v>
      </c>
      <c r="E65" s="8"/>
      <c r="F65" s="32">
        <v>7</v>
      </c>
      <c r="G65" s="33"/>
      <c r="H65" s="33" t="s">
        <v>291</v>
      </c>
      <c r="I65" s="8"/>
      <c r="J65" s="42"/>
      <c r="K65" s="42"/>
      <c r="L65" s="42"/>
      <c r="M65" s="42"/>
      <c r="N65" s="42"/>
      <c r="O65" s="42">
        <v>389166.66667000001</v>
      </c>
      <c r="P65" s="42"/>
      <c r="Q65" s="42"/>
      <c r="R65" s="42"/>
      <c r="S65" s="42"/>
      <c r="T65" s="42"/>
      <c r="U65" s="42">
        <v>389166.66667000001</v>
      </c>
      <c r="V65" s="42"/>
      <c r="W65" s="42"/>
      <c r="X65" s="42"/>
      <c r="Y65" s="42"/>
      <c r="Z65" s="42"/>
      <c r="AA65" s="42">
        <v>389166.66667000001</v>
      </c>
      <c r="AB65" s="42"/>
      <c r="AC65" s="42"/>
      <c r="AD65" s="42"/>
      <c r="AE65" s="42"/>
      <c r="AF65" s="42"/>
      <c r="AG65" s="42">
        <v>389166.66667000001</v>
      </c>
      <c r="AH65" s="42">
        <f t="shared" ref="AH65:AL65" si="63">AB65+V65+P65+J65</f>
        <v>0</v>
      </c>
      <c r="AI65" s="42">
        <f t="shared" si="63"/>
        <v>0</v>
      </c>
      <c r="AJ65" s="42">
        <f t="shared" si="63"/>
        <v>0</v>
      </c>
      <c r="AK65" s="42">
        <f t="shared" si="63"/>
        <v>0</v>
      </c>
      <c r="AL65" s="42">
        <f t="shared" si="63"/>
        <v>0</v>
      </c>
      <c r="AM65" s="42">
        <f t="shared" si="55"/>
        <v>1556666.66668</v>
      </c>
      <c r="AN65" s="42"/>
      <c r="AO65" s="42"/>
      <c r="AP65" s="42"/>
      <c r="AQ65" s="42"/>
      <c r="AR65" s="42"/>
      <c r="AS65" s="42">
        <f t="shared" si="48"/>
        <v>0</v>
      </c>
      <c r="AT65" s="42">
        <f t="shared" si="49"/>
        <v>0</v>
      </c>
      <c r="AU65" s="42">
        <f t="shared" si="50"/>
        <v>0</v>
      </c>
      <c r="AV65" s="42">
        <f t="shared" si="51"/>
        <v>0</v>
      </c>
      <c r="AW65" s="42">
        <f t="shared" si="52"/>
        <v>0</v>
      </c>
      <c r="AX65" s="42">
        <f t="shared" si="53"/>
        <v>0</v>
      </c>
      <c r="AY65" s="42">
        <f t="shared" si="54"/>
        <v>1556666.66668</v>
      </c>
    </row>
    <row r="66" spans="1:51" s="23" customFormat="1">
      <c r="A66" s="11" t="s">
        <v>397</v>
      </c>
      <c r="B66" s="8"/>
      <c r="C66" s="8"/>
      <c r="D66" s="8"/>
      <c r="E66" s="8"/>
      <c r="F66" s="33"/>
      <c r="G66" s="33"/>
      <c r="H66" s="33"/>
      <c r="I66" s="8"/>
      <c r="J66" s="42">
        <f t="shared" ref="J66:AR66" si="64">J56+J57+J58+J59+J60+J61+J62+J63+J64+J65</f>
        <v>0</v>
      </c>
      <c r="K66" s="42">
        <f t="shared" si="64"/>
        <v>0</v>
      </c>
      <c r="L66" s="42">
        <f t="shared" si="64"/>
        <v>0</v>
      </c>
      <c r="M66" s="42">
        <f t="shared" si="64"/>
        <v>0</v>
      </c>
      <c r="N66" s="42">
        <f t="shared" si="64"/>
        <v>0</v>
      </c>
      <c r="O66" s="42">
        <f t="shared" si="64"/>
        <v>583333.33337000001</v>
      </c>
      <c r="P66" s="42">
        <f t="shared" si="64"/>
        <v>0</v>
      </c>
      <c r="Q66" s="42">
        <f t="shared" si="64"/>
        <v>0</v>
      </c>
      <c r="R66" s="42">
        <f t="shared" si="64"/>
        <v>0</v>
      </c>
      <c r="S66" s="42">
        <f t="shared" si="64"/>
        <v>0</v>
      </c>
      <c r="T66" s="42">
        <f t="shared" si="64"/>
        <v>0</v>
      </c>
      <c r="U66" s="42">
        <f t="shared" si="64"/>
        <v>583333.33337000001</v>
      </c>
      <c r="V66" s="42">
        <f t="shared" si="64"/>
        <v>0</v>
      </c>
      <c r="W66" s="42">
        <f t="shared" si="64"/>
        <v>0</v>
      </c>
      <c r="X66" s="42">
        <f t="shared" si="64"/>
        <v>0</v>
      </c>
      <c r="Y66" s="42">
        <f t="shared" si="64"/>
        <v>0</v>
      </c>
      <c r="Z66" s="42">
        <f t="shared" si="64"/>
        <v>0</v>
      </c>
      <c r="AA66" s="42">
        <f t="shared" si="64"/>
        <v>583333.33337000001</v>
      </c>
      <c r="AB66" s="42">
        <f t="shared" si="64"/>
        <v>0</v>
      </c>
      <c r="AC66" s="42">
        <f t="shared" si="64"/>
        <v>0</v>
      </c>
      <c r="AD66" s="42">
        <f t="shared" si="64"/>
        <v>0</v>
      </c>
      <c r="AE66" s="42">
        <f t="shared" si="64"/>
        <v>0</v>
      </c>
      <c r="AF66" s="42">
        <f t="shared" si="64"/>
        <v>0</v>
      </c>
      <c r="AG66" s="42">
        <f t="shared" si="64"/>
        <v>583333.33337000001</v>
      </c>
      <c r="AH66" s="42">
        <f t="shared" si="64"/>
        <v>0</v>
      </c>
      <c r="AI66" s="42">
        <f t="shared" si="64"/>
        <v>0</v>
      </c>
      <c r="AJ66" s="42">
        <f t="shared" si="64"/>
        <v>0</v>
      </c>
      <c r="AK66" s="42">
        <f t="shared" si="64"/>
        <v>0</v>
      </c>
      <c r="AL66" s="42">
        <f t="shared" si="64"/>
        <v>0</v>
      </c>
      <c r="AM66" s="42">
        <f t="shared" si="64"/>
        <v>2333333.33348</v>
      </c>
      <c r="AN66" s="42">
        <f t="shared" si="64"/>
        <v>0</v>
      </c>
      <c r="AO66" s="42">
        <f t="shared" si="64"/>
        <v>0</v>
      </c>
      <c r="AP66" s="42">
        <f t="shared" si="64"/>
        <v>0</v>
      </c>
      <c r="AQ66" s="42">
        <f t="shared" si="64"/>
        <v>0</v>
      </c>
      <c r="AR66" s="42">
        <f t="shared" si="64"/>
        <v>0</v>
      </c>
      <c r="AS66" s="42">
        <f>AN66+AO66+AP66+AQ66+AR66</f>
        <v>0</v>
      </c>
      <c r="AT66" s="42">
        <f t="shared" ref="AT66:AY66" si="65">AT56+AT57+AT58+AT59+AT60+AT61+AT62+AT63+AT64+AT65</f>
        <v>0</v>
      </c>
      <c r="AU66" s="42">
        <f t="shared" si="65"/>
        <v>0</v>
      </c>
      <c r="AV66" s="42">
        <f t="shared" si="65"/>
        <v>0</v>
      </c>
      <c r="AW66" s="42">
        <f t="shared" si="65"/>
        <v>0</v>
      </c>
      <c r="AX66" s="42">
        <f t="shared" si="65"/>
        <v>0</v>
      </c>
      <c r="AY66" s="42">
        <f t="shared" si="65"/>
        <v>2333333.33348</v>
      </c>
    </row>
    <row r="67" spans="1:51" s="23" customFormat="1" ht="25.5">
      <c r="A67" s="11" t="s">
        <v>121</v>
      </c>
      <c r="B67" s="8"/>
      <c r="C67" s="8"/>
      <c r="D67" s="8"/>
      <c r="E67" s="8"/>
      <c r="F67" s="33"/>
      <c r="G67" s="33"/>
      <c r="H67" s="33"/>
      <c r="I67" s="8"/>
      <c r="J67" s="44"/>
      <c r="K67" s="44"/>
      <c r="L67" s="44"/>
      <c r="M67" s="44"/>
      <c r="N67" s="44"/>
      <c r="O67" s="42"/>
      <c r="P67" s="44"/>
      <c r="Q67" s="44"/>
      <c r="R67" s="44"/>
      <c r="S67" s="44"/>
      <c r="T67" s="44"/>
      <c r="U67" s="42"/>
      <c r="V67" s="44"/>
      <c r="W67" s="44"/>
      <c r="X67" s="44"/>
      <c r="Y67" s="44"/>
      <c r="Z67" s="44"/>
      <c r="AA67" s="42"/>
      <c r="AB67" s="44"/>
      <c r="AC67" s="44"/>
      <c r="AD67" s="44"/>
      <c r="AE67" s="44"/>
      <c r="AF67" s="44"/>
      <c r="AG67" s="42"/>
      <c r="AH67" s="42"/>
      <c r="AI67" s="42"/>
      <c r="AJ67" s="42"/>
      <c r="AK67" s="42"/>
      <c r="AL67" s="42"/>
      <c r="AM67" s="42"/>
      <c r="AN67" s="44"/>
      <c r="AO67" s="44"/>
      <c r="AP67" s="44"/>
      <c r="AQ67" s="44"/>
      <c r="AR67" s="44"/>
      <c r="AS67" s="42"/>
      <c r="AT67" s="42"/>
      <c r="AU67" s="42"/>
      <c r="AV67" s="42"/>
      <c r="AW67" s="42"/>
      <c r="AX67" s="42"/>
      <c r="AY67" s="42"/>
    </row>
    <row r="68" spans="1:51" s="23" customFormat="1" ht="38.25">
      <c r="A68" s="11" t="s">
        <v>390</v>
      </c>
      <c r="B68" s="8"/>
      <c r="C68" s="8"/>
      <c r="D68" s="8"/>
      <c r="E68" s="8"/>
      <c r="F68" s="33"/>
      <c r="G68" s="33"/>
      <c r="H68" s="33"/>
      <c r="I68" s="8"/>
      <c r="J68" s="44"/>
      <c r="K68" s="44"/>
      <c r="L68" s="44"/>
      <c r="M68" s="44"/>
      <c r="N68" s="44"/>
      <c r="O68" s="42"/>
      <c r="P68" s="44"/>
      <c r="Q68" s="44"/>
      <c r="R68" s="44"/>
      <c r="S68" s="44"/>
      <c r="T68" s="44"/>
      <c r="U68" s="42"/>
      <c r="V68" s="44"/>
      <c r="W68" s="44"/>
      <c r="X68" s="44"/>
      <c r="Y68" s="44"/>
      <c r="Z68" s="44"/>
      <c r="AA68" s="42"/>
      <c r="AB68" s="44"/>
      <c r="AC68" s="44"/>
      <c r="AD68" s="44"/>
      <c r="AE68" s="44"/>
      <c r="AF68" s="44"/>
      <c r="AG68" s="42"/>
      <c r="AH68" s="42"/>
      <c r="AI68" s="42"/>
      <c r="AJ68" s="42"/>
      <c r="AK68" s="42"/>
      <c r="AL68" s="42"/>
      <c r="AM68" s="42"/>
      <c r="AN68" s="44"/>
      <c r="AO68" s="44"/>
      <c r="AP68" s="44"/>
      <c r="AQ68" s="44"/>
      <c r="AR68" s="44"/>
      <c r="AS68" s="42"/>
      <c r="AT68" s="42"/>
      <c r="AU68" s="42"/>
      <c r="AV68" s="42"/>
      <c r="AW68" s="42"/>
      <c r="AX68" s="42"/>
      <c r="AY68" s="42"/>
    </row>
    <row r="69" spans="1:51" s="23" customFormat="1" ht="25.5">
      <c r="A69" s="11" t="s">
        <v>391</v>
      </c>
      <c r="B69" s="8"/>
      <c r="C69" s="8"/>
      <c r="D69" s="8"/>
      <c r="E69" s="8"/>
      <c r="F69" s="33"/>
      <c r="G69" s="33"/>
      <c r="H69" s="33"/>
      <c r="I69" s="8"/>
      <c r="J69" s="44"/>
      <c r="K69" s="44"/>
      <c r="L69" s="44"/>
      <c r="M69" s="44"/>
      <c r="N69" s="44"/>
      <c r="O69" s="42"/>
      <c r="P69" s="44"/>
      <c r="Q69" s="44"/>
      <c r="R69" s="44"/>
      <c r="S69" s="44"/>
      <c r="T69" s="44"/>
      <c r="U69" s="42"/>
      <c r="V69" s="44"/>
      <c r="W69" s="44"/>
      <c r="X69" s="44"/>
      <c r="Y69" s="44"/>
      <c r="Z69" s="44"/>
      <c r="AA69" s="42"/>
      <c r="AB69" s="44"/>
      <c r="AC69" s="44"/>
      <c r="AD69" s="44"/>
      <c r="AE69" s="44"/>
      <c r="AF69" s="44"/>
      <c r="AG69" s="42"/>
      <c r="AH69" s="42"/>
      <c r="AI69" s="42"/>
      <c r="AJ69" s="42"/>
      <c r="AK69" s="42"/>
      <c r="AL69" s="42"/>
      <c r="AM69" s="42"/>
      <c r="AN69" s="44"/>
      <c r="AO69" s="44"/>
      <c r="AP69" s="44"/>
      <c r="AQ69" s="44"/>
      <c r="AR69" s="44"/>
      <c r="AS69" s="42"/>
      <c r="AT69" s="42"/>
      <c r="AU69" s="42"/>
      <c r="AV69" s="42"/>
      <c r="AW69" s="42"/>
      <c r="AX69" s="42"/>
      <c r="AY69" s="42"/>
    </row>
    <row r="70" spans="1:51" s="23" customFormat="1">
      <c r="A70" s="11" t="s">
        <v>144</v>
      </c>
      <c r="B70" s="8"/>
      <c r="C70" s="8"/>
      <c r="D70" s="8"/>
      <c r="E70" s="8"/>
      <c r="F70" s="33"/>
      <c r="G70" s="33"/>
      <c r="H70" s="33"/>
      <c r="I70" s="8"/>
      <c r="J70" s="44"/>
      <c r="K70" s="44"/>
      <c r="L70" s="44"/>
      <c r="M70" s="44"/>
      <c r="N70" s="44"/>
      <c r="O70" s="42"/>
      <c r="P70" s="44"/>
      <c r="Q70" s="44"/>
      <c r="R70" s="44"/>
      <c r="S70" s="44"/>
      <c r="T70" s="44"/>
      <c r="U70" s="42"/>
      <c r="V70" s="44"/>
      <c r="W70" s="44"/>
      <c r="X70" s="44"/>
      <c r="Y70" s="44"/>
      <c r="Z70" s="44"/>
      <c r="AA70" s="42"/>
      <c r="AB70" s="44"/>
      <c r="AC70" s="44"/>
      <c r="AD70" s="44"/>
      <c r="AE70" s="44"/>
      <c r="AF70" s="44"/>
      <c r="AG70" s="42"/>
      <c r="AH70" s="42"/>
      <c r="AI70" s="42"/>
      <c r="AJ70" s="42"/>
      <c r="AK70" s="42"/>
      <c r="AL70" s="42"/>
      <c r="AM70" s="42"/>
      <c r="AN70" s="44"/>
      <c r="AO70" s="44"/>
      <c r="AP70" s="44"/>
      <c r="AQ70" s="44"/>
      <c r="AR70" s="44"/>
      <c r="AS70" s="42"/>
      <c r="AT70" s="42"/>
      <c r="AU70" s="42"/>
      <c r="AV70" s="42"/>
      <c r="AW70" s="42"/>
      <c r="AX70" s="42"/>
      <c r="AY70" s="42"/>
    </row>
    <row r="71" spans="1:51" s="23" customFormat="1" ht="25.5">
      <c r="A71" s="11" t="s">
        <v>145</v>
      </c>
      <c r="B71" s="8"/>
      <c r="C71" s="8"/>
      <c r="D71" s="8"/>
      <c r="E71" s="8"/>
      <c r="F71" s="33"/>
      <c r="G71" s="33"/>
      <c r="H71" s="33"/>
      <c r="I71" s="8"/>
      <c r="J71" s="44"/>
      <c r="K71" s="44"/>
      <c r="L71" s="44"/>
      <c r="M71" s="44"/>
      <c r="N71" s="44"/>
      <c r="O71" s="42"/>
      <c r="P71" s="44"/>
      <c r="Q71" s="44"/>
      <c r="R71" s="44"/>
      <c r="S71" s="44"/>
      <c r="T71" s="44"/>
      <c r="U71" s="42"/>
      <c r="V71" s="44"/>
      <c r="W71" s="44"/>
      <c r="X71" s="44"/>
      <c r="Y71" s="44"/>
      <c r="Z71" s="44"/>
      <c r="AA71" s="42"/>
      <c r="AB71" s="44"/>
      <c r="AC71" s="44"/>
      <c r="AD71" s="44"/>
      <c r="AE71" s="44"/>
      <c r="AF71" s="44"/>
      <c r="AG71" s="42"/>
      <c r="AH71" s="42"/>
      <c r="AI71" s="42"/>
      <c r="AJ71" s="42"/>
      <c r="AK71" s="42"/>
      <c r="AL71" s="42"/>
      <c r="AM71" s="42"/>
      <c r="AN71" s="44"/>
      <c r="AO71" s="44"/>
      <c r="AP71" s="44"/>
      <c r="AQ71" s="44"/>
      <c r="AR71" s="44"/>
      <c r="AS71" s="42"/>
      <c r="AT71" s="42"/>
      <c r="AU71" s="42"/>
      <c r="AV71" s="42"/>
      <c r="AW71" s="42"/>
      <c r="AX71" s="42"/>
      <c r="AY71" s="42"/>
    </row>
    <row r="72" spans="1:51" s="23" customFormat="1">
      <c r="A72" s="11" t="s">
        <v>146</v>
      </c>
      <c r="B72" s="8"/>
      <c r="C72" s="8"/>
      <c r="D72" s="8"/>
      <c r="E72" s="8"/>
      <c r="F72" s="33"/>
      <c r="G72" s="33"/>
      <c r="H72" s="33"/>
      <c r="I72" s="8"/>
      <c r="J72" s="44"/>
      <c r="K72" s="44"/>
      <c r="L72" s="44"/>
      <c r="M72" s="44"/>
      <c r="N72" s="44"/>
      <c r="O72" s="42"/>
      <c r="P72" s="44"/>
      <c r="Q72" s="44"/>
      <c r="R72" s="44"/>
      <c r="S72" s="44"/>
      <c r="T72" s="44"/>
      <c r="U72" s="42"/>
      <c r="V72" s="44"/>
      <c r="W72" s="44"/>
      <c r="X72" s="44"/>
      <c r="Y72" s="44"/>
      <c r="Z72" s="44"/>
      <c r="AA72" s="42"/>
      <c r="AB72" s="44"/>
      <c r="AC72" s="44"/>
      <c r="AD72" s="44"/>
      <c r="AE72" s="44"/>
      <c r="AF72" s="44"/>
      <c r="AG72" s="42"/>
      <c r="AH72" s="42"/>
      <c r="AI72" s="42"/>
      <c r="AJ72" s="42"/>
      <c r="AK72" s="42"/>
      <c r="AL72" s="42"/>
      <c r="AM72" s="42"/>
      <c r="AN72" s="44"/>
      <c r="AO72" s="44"/>
      <c r="AP72" s="44"/>
      <c r="AQ72" s="44"/>
      <c r="AR72" s="44"/>
      <c r="AS72" s="42"/>
      <c r="AT72" s="42"/>
      <c r="AU72" s="42"/>
      <c r="AV72" s="42"/>
      <c r="AW72" s="42"/>
      <c r="AX72" s="42"/>
      <c r="AY72" s="42"/>
    </row>
    <row r="73" spans="1:51" s="23" customFormat="1">
      <c r="A73" s="11" t="s">
        <v>147</v>
      </c>
      <c r="B73" s="8"/>
      <c r="C73" s="8"/>
      <c r="D73" s="8"/>
      <c r="E73" s="8"/>
      <c r="F73" s="33"/>
      <c r="G73" s="33"/>
      <c r="H73" s="33"/>
      <c r="I73" s="8"/>
      <c r="J73" s="44"/>
      <c r="K73" s="44"/>
      <c r="L73" s="44"/>
      <c r="M73" s="44"/>
      <c r="N73" s="44"/>
      <c r="O73" s="42"/>
      <c r="P73" s="44"/>
      <c r="Q73" s="44"/>
      <c r="R73" s="44"/>
      <c r="S73" s="44"/>
      <c r="T73" s="44"/>
      <c r="U73" s="42"/>
      <c r="V73" s="44"/>
      <c r="W73" s="44"/>
      <c r="X73" s="44"/>
      <c r="Y73" s="44"/>
      <c r="Z73" s="44"/>
      <c r="AA73" s="42"/>
      <c r="AB73" s="44"/>
      <c r="AC73" s="44"/>
      <c r="AD73" s="44"/>
      <c r="AE73" s="44"/>
      <c r="AF73" s="44"/>
      <c r="AG73" s="42"/>
      <c r="AH73" s="42"/>
      <c r="AI73" s="42"/>
      <c r="AJ73" s="42"/>
      <c r="AK73" s="42"/>
      <c r="AL73" s="42"/>
      <c r="AM73" s="42"/>
      <c r="AN73" s="44"/>
      <c r="AO73" s="44"/>
      <c r="AP73" s="44"/>
      <c r="AQ73" s="44"/>
      <c r="AR73" s="44"/>
      <c r="AS73" s="42"/>
      <c r="AT73" s="42"/>
      <c r="AU73" s="42"/>
      <c r="AV73" s="42"/>
      <c r="AW73" s="42"/>
      <c r="AX73" s="42"/>
      <c r="AY73" s="42"/>
    </row>
    <row r="74" spans="1:51" s="23" customFormat="1" ht="89.25">
      <c r="A74" s="11" t="s">
        <v>362</v>
      </c>
      <c r="B74" s="8" t="s">
        <v>45</v>
      </c>
      <c r="C74" s="11" t="s">
        <v>217</v>
      </c>
      <c r="D74" s="8" t="s">
        <v>2</v>
      </c>
      <c r="E74" s="8"/>
      <c r="F74" s="32">
        <v>7</v>
      </c>
      <c r="G74" s="33">
        <v>9</v>
      </c>
      <c r="H74" s="33" t="s">
        <v>291</v>
      </c>
      <c r="I74" s="8"/>
      <c r="J74" s="42">
        <v>6025</v>
      </c>
      <c r="K74" s="42"/>
      <c r="L74" s="42"/>
      <c r="M74" s="42"/>
      <c r="N74" s="42"/>
      <c r="O74" s="42">
        <f t="shared" ref="O74:O117" si="66">N74+M74+L74+K74+J74</f>
        <v>6025</v>
      </c>
      <c r="P74" s="42">
        <v>9815</v>
      </c>
      <c r="Q74" s="42"/>
      <c r="R74" s="42"/>
      <c r="S74" s="42"/>
      <c r="T74" s="42"/>
      <c r="U74" s="42">
        <f t="shared" ref="U74:U107" si="67">T74+S74+R74+Q74+P74</f>
        <v>9815</v>
      </c>
      <c r="V74" s="42">
        <v>9105</v>
      </c>
      <c r="W74" s="42"/>
      <c r="X74" s="42"/>
      <c r="Y74" s="42"/>
      <c r="Z74" s="42"/>
      <c r="AA74" s="42">
        <f t="shared" ref="AA74:AA115" si="68">Z74+Y74+X74+W74+V74</f>
        <v>9105</v>
      </c>
      <c r="AB74" s="42">
        <v>4170</v>
      </c>
      <c r="AC74" s="42"/>
      <c r="AD74" s="42"/>
      <c r="AE74" s="42"/>
      <c r="AF74" s="42"/>
      <c r="AG74" s="42">
        <f t="shared" ref="AG74:AG115" si="69">AF74+AE74+AD74+AC74+AB74</f>
        <v>4170</v>
      </c>
      <c r="AH74" s="42">
        <f>AB74+V74+P74+J74</f>
        <v>29115</v>
      </c>
      <c r="AI74" s="42">
        <f t="shared" ref="AI74:AL75" si="70">AC74+W74+Q74+K74</f>
        <v>0</v>
      </c>
      <c r="AJ74" s="42">
        <f t="shared" si="70"/>
        <v>0</v>
      </c>
      <c r="AK74" s="42">
        <f t="shared" si="70"/>
        <v>0</v>
      </c>
      <c r="AL74" s="42">
        <f t="shared" si="70"/>
        <v>0</v>
      </c>
      <c r="AM74" s="42">
        <f t="shared" ref="AM74:AM139" si="71">AL74+AK74+AJ74+AI74+AH74</f>
        <v>29115</v>
      </c>
      <c r="AN74" s="42">
        <v>192060.96</v>
      </c>
      <c r="AO74" s="42"/>
      <c r="AP74" s="42"/>
      <c r="AQ74" s="42"/>
      <c r="AR74" s="42"/>
      <c r="AS74" s="42">
        <f>AN74+AO74+AP74+AQ74+AR74</f>
        <v>192060.96</v>
      </c>
      <c r="AT74" s="42">
        <f t="shared" ref="AT74:AT107" si="72">AN74+AH74</f>
        <v>221175.96</v>
      </c>
      <c r="AU74" s="42">
        <f t="shared" ref="AU74:AU107" si="73">AO74+AI74</f>
        <v>0</v>
      </c>
      <c r="AV74" s="42">
        <f t="shared" ref="AV74:AV107" si="74">AP74+AJ74</f>
        <v>0</v>
      </c>
      <c r="AW74" s="42">
        <f t="shared" ref="AW74:AW107" si="75">AQ74+AK74</f>
        <v>0</v>
      </c>
      <c r="AX74" s="42">
        <f t="shared" ref="AX74:AX107" si="76">AR74+AL74</f>
        <v>0</v>
      </c>
      <c r="AY74" s="42">
        <f t="shared" ref="AY74:AY107" si="77">AT74+AU74+AV74+AW74+AX74</f>
        <v>221175.96</v>
      </c>
    </row>
    <row r="75" spans="1:51" s="23" customFormat="1" ht="229.5">
      <c r="A75" s="11" t="s">
        <v>363</v>
      </c>
      <c r="B75" s="8" t="s">
        <v>45</v>
      </c>
      <c r="C75" s="11" t="s">
        <v>218</v>
      </c>
      <c r="D75" s="8" t="s">
        <v>2</v>
      </c>
      <c r="E75" s="8"/>
      <c r="F75" s="32">
        <v>7</v>
      </c>
      <c r="G75" s="33">
        <v>9</v>
      </c>
      <c r="H75" s="33" t="s">
        <v>291</v>
      </c>
      <c r="I75" s="8"/>
      <c r="J75" s="42">
        <v>4174</v>
      </c>
      <c r="K75" s="42"/>
      <c r="L75" s="42"/>
      <c r="M75" s="42"/>
      <c r="N75" s="42"/>
      <c r="O75" s="42">
        <f t="shared" si="66"/>
        <v>4174</v>
      </c>
      <c r="P75" s="42">
        <v>4400</v>
      </c>
      <c r="Q75" s="42"/>
      <c r="R75" s="42"/>
      <c r="S75" s="42"/>
      <c r="T75" s="42"/>
      <c r="U75" s="42">
        <f t="shared" si="67"/>
        <v>4400</v>
      </c>
      <c r="V75" s="42">
        <v>4700</v>
      </c>
      <c r="W75" s="42"/>
      <c r="X75" s="42"/>
      <c r="Y75" s="42"/>
      <c r="Z75" s="42"/>
      <c r="AA75" s="42">
        <f t="shared" si="68"/>
        <v>4700</v>
      </c>
      <c r="AB75" s="42">
        <v>5000</v>
      </c>
      <c r="AC75" s="42"/>
      <c r="AD75" s="42"/>
      <c r="AE75" s="42"/>
      <c r="AF75" s="42"/>
      <c r="AG75" s="42">
        <f t="shared" si="69"/>
        <v>5000</v>
      </c>
      <c r="AH75" s="42">
        <f t="shared" ref="AH75" si="78">AB75+V75+P75+J75</f>
        <v>18274</v>
      </c>
      <c r="AI75" s="42">
        <f t="shared" si="70"/>
        <v>0</v>
      </c>
      <c r="AJ75" s="42">
        <f t="shared" si="70"/>
        <v>0</v>
      </c>
      <c r="AK75" s="42">
        <f t="shared" si="70"/>
        <v>0</v>
      </c>
      <c r="AL75" s="42">
        <f t="shared" si="70"/>
        <v>0</v>
      </c>
      <c r="AM75" s="42">
        <f t="shared" si="71"/>
        <v>18274</v>
      </c>
      <c r="AN75" s="42">
        <v>20000</v>
      </c>
      <c r="AO75" s="42"/>
      <c r="AP75" s="42"/>
      <c r="AQ75" s="42"/>
      <c r="AR75" s="42"/>
      <c r="AS75" s="42">
        <f>AN75+AO75+AP75+AQ75+AR75</f>
        <v>20000</v>
      </c>
      <c r="AT75" s="42">
        <f t="shared" si="72"/>
        <v>38274</v>
      </c>
      <c r="AU75" s="42">
        <f t="shared" si="73"/>
        <v>0</v>
      </c>
      <c r="AV75" s="42">
        <f t="shared" si="74"/>
        <v>0</v>
      </c>
      <c r="AW75" s="42">
        <f t="shared" si="75"/>
        <v>0</v>
      </c>
      <c r="AX75" s="42">
        <f t="shared" si="76"/>
        <v>0</v>
      </c>
      <c r="AY75" s="42">
        <f t="shared" si="77"/>
        <v>38274</v>
      </c>
    </row>
    <row r="76" spans="1:51" s="23" customFormat="1">
      <c r="A76" s="11" t="s">
        <v>148</v>
      </c>
      <c r="B76" s="8"/>
      <c r="C76" s="7"/>
      <c r="D76" s="8"/>
      <c r="E76" s="8"/>
      <c r="F76" s="33"/>
      <c r="G76" s="33"/>
      <c r="H76" s="33"/>
      <c r="I76" s="8"/>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row>
    <row r="77" spans="1:51" s="23" customFormat="1" ht="25.5">
      <c r="A77" s="11" t="s">
        <v>149</v>
      </c>
      <c r="B77" s="8"/>
      <c r="C77" s="7"/>
      <c r="D77" s="8"/>
      <c r="E77" s="8"/>
      <c r="F77" s="33"/>
      <c r="G77" s="33"/>
      <c r="H77" s="33"/>
      <c r="I77" s="8"/>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row>
    <row r="78" spans="1:51" s="23" customFormat="1">
      <c r="A78" s="11" t="s">
        <v>150</v>
      </c>
      <c r="B78" s="8"/>
      <c r="C78" s="7"/>
      <c r="D78" s="8"/>
      <c r="E78" s="8"/>
      <c r="F78" s="33"/>
      <c r="G78" s="33"/>
      <c r="H78" s="33"/>
      <c r="I78" s="8"/>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row>
    <row r="79" spans="1:51" s="23" customFormat="1" ht="25.5">
      <c r="A79" s="11" t="s">
        <v>151</v>
      </c>
      <c r="B79" s="8"/>
      <c r="C79" s="7"/>
      <c r="D79" s="8"/>
      <c r="E79" s="8"/>
      <c r="F79" s="33"/>
      <c r="G79" s="33"/>
      <c r="H79" s="33"/>
      <c r="I79" s="8"/>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row>
    <row r="80" spans="1:51" s="23" customFormat="1">
      <c r="A80" s="11" t="s">
        <v>144</v>
      </c>
      <c r="B80" s="8"/>
      <c r="C80" s="7"/>
      <c r="D80" s="8"/>
      <c r="E80" s="8"/>
      <c r="F80" s="33"/>
      <c r="G80" s="33"/>
      <c r="H80" s="33"/>
      <c r="I80" s="8"/>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row>
    <row r="81" spans="1:51" s="23" customFormat="1" ht="25.5">
      <c r="A81" s="11" t="s">
        <v>145</v>
      </c>
      <c r="B81" s="8"/>
      <c r="C81" s="7"/>
      <c r="D81" s="8"/>
      <c r="E81" s="8"/>
      <c r="F81" s="33"/>
      <c r="G81" s="33"/>
      <c r="H81" s="33"/>
      <c r="I81" s="8"/>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row>
    <row r="82" spans="1:51" s="23" customFormat="1">
      <c r="A82" s="11" t="s">
        <v>152</v>
      </c>
      <c r="B82" s="8"/>
      <c r="C82" s="7"/>
      <c r="D82" s="8"/>
      <c r="E82" s="8"/>
      <c r="F82" s="33"/>
      <c r="G82" s="33"/>
      <c r="H82" s="33"/>
      <c r="I82" s="8"/>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row>
    <row r="83" spans="1:51" s="23" customFormat="1">
      <c r="A83" s="11" t="s">
        <v>147</v>
      </c>
      <c r="B83" s="8"/>
      <c r="C83" s="7"/>
      <c r="D83" s="8"/>
      <c r="E83" s="8"/>
      <c r="F83" s="33"/>
      <c r="G83" s="33"/>
      <c r="H83" s="33"/>
      <c r="I83" s="8"/>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row>
    <row r="84" spans="1:51" s="23" customFormat="1">
      <c r="A84" s="13" t="s">
        <v>153</v>
      </c>
      <c r="B84" s="8"/>
      <c r="C84" s="7"/>
      <c r="D84" s="8"/>
      <c r="E84" s="8"/>
      <c r="F84" s="33"/>
      <c r="G84" s="33"/>
      <c r="H84" s="33"/>
      <c r="I84" s="8"/>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row>
    <row r="85" spans="1:51" s="23" customFormat="1" ht="89.25">
      <c r="A85" s="11" t="s">
        <v>35</v>
      </c>
      <c r="B85" s="8" t="s">
        <v>45</v>
      </c>
      <c r="C85" s="11" t="s">
        <v>219</v>
      </c>
      <c r="D85" s="8" t="s">
        <v>7</v>
      </c>
      <c r="E85" s="8" t="s">
        <v>8</v>
      </c>
      <c r="F85" s="32">
        <v>7</v>
      </c>
      <c r="G85" s="33">
        <v>8</v>
      </c>
      <c r="H85" s="33" t="s">
        <v>291</v>
      </c>
      <c r="I85" s="8"/>
      <c r="J85" s="42"/>
      <c r="K85" s="42"/>
      <c r="L85" s="42"/>
      <c r="M85" s="42">
        <v>2370</v>
      </c>
      <c r="N85" s="42"/>
      <c r="O85" s="42">
        <f t="shared" si="66"/>
        <v>2370</v>
      </c>
      <c r="P85" s="42"/>
      <c r="Q85" s="42"/>
      <c r="R85" s="42"/>
      <c r="S85" s="42">
        <v>2370</v>
      </c>
      <c r="T85" s="42"/>
      <c r="U85" s="42">
        <f t="shared" si="67"/>
        <v>2370</v>
      </c>
      <c r="V85" s="42"/>
      <c r="W85" s="42"/>
      <c r="X85" s="42"/>
      <c r="Y85" s="42"/>
      <c r="Z85" s="42"/>
      <c r="AA85" s="42">
        <f t="shared" si="68"/>
        <v>0</v>
      </c>
      <c r="AB85" s="42"/>
      <c r="AC85" s="42"/>
      <c r="AD85" s="42"/>
      <c r="AE85" s="42"/>
      <c r="AF85" s="42"/>
      <c r="AG85" s="42">
        <f t="shared" si="69"/>
        <v>0</v>
      </c>
      <c r="AH85" s="42">
        <f t="shared" ref="AH85:AL85" si="79">AB85+V85+P85+J85</f>
        <v>0</v>
      </c>
      <c r="AI85" s="42">
        <f t="shared" si="79"/>
        <v>0</v>
      </c>
      <c r="AJ85" s="42">
        <f t="shared" si="79"/>
        <v>0</v>
      </c>
      <c r="AK85" s="42">
        <f t="shared" si="79"/>
        <v>4740</v>
      </c>
      <c r="AL85" s="42">
        <f t="shared" si="79"/>
        <v>0</v>
      </c>
      <c r="AM85" s="42">
        <f t="shared" si="71"/>
        <v>4740</v>
      </c>
      <c r="AN85" s="42"/>
      <c r="AO85" s="42"/>
      <c r="AP85" s="42"/>
      <c r="AQ85" s="42"/>
      <c r="AR85" s="42"/>
      <c r="AS85" s="42">
        <f t="shared" ref="AS85:AS107" si="80">AN85+AO85+AP85+AQ85+AR85</f>
        <v>0</v>
      </c>
      <c r="AT85" s="42">
        <f t="shared" si="72"/>
        <v>0</v>
      </c>
      <c r="AU85" s="42">
        <f t="shared" si="73"/>
        <v>0</v>
      </c>
      <c r="AV85" s="42">
        <f t="shared" si="74"/>
        <v>0</v>
      </c>
      <c r="AW85" s="42">
        <f t="shared" si="75"/>
        <v>4740</v>
      </c>
      <c r="AX85" s="42">
        <f t="shared" si="76"/>
        <v>0</v>
      </c>
      <c r="AY85" s="42">
        <f t="shared" si="77"/>
        <v>4740</v>
      </c>
    </row>
    <row r="86" spans="1:51" s="23" customFormat="1">
      <c r="A86" s="11" t="s">
        <v>154</v>
      </c>
      <c r="B86" s="8"/>
      <c r="C86" s="7"/>
      <c r="D86" s="8"/>
      <c r="E86" s="8"/>
      <c r="F86" s="33"/>
      <c r="G86" s="33"/>
      <c r="H86" s="33"/>
      <c r="I86" s="8"/>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row>
    <row r="87" spans="1:51" s="23" customFormat="1" ht="25.5">
      <c r="A87" s="11" t="s">
        <v>155</v>
      </c>
      <c r="B87" s="8"/>
      <c r="C87" s="7"/>
      <c r="D87" s="8"/>
      <c r="E87" s="8"/>
      <c r="F87" s="33"/>
      <c r="G87" s="33"/>
      <c r="H87" s="33"/>
      <c r="I87" s="8"/>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row>
    <row r="88" spans="1:51" s="23" customFormat="1">
      <c r="A88" s="11" t="s">
        <v>156</v>
      </c>
      <c r="B88" s="8"/>
      <c r="C88" s="7"/>
      <c r="D88" s="8"/>
      <c r="E88" s="8"/>
      <c r="F88" s="33"/>
      <c r="G88" s="33"/>
      <c r="H88" s="33"/>
      <c r="I88" s="8"/>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row>
    <row r="89" spans="1:51" s="23" customFormat="1" ht="25.5">
      <c r="A89" s="11" t="s">
        <v>157</v>
      </c>
      <c r="B89" s="8"/>
      <c r="C89" s="7"/>
      <c r="D89" s="8"/>
      <c r="E89" s="8"/>
      <c r="F89" s="33"/>
      <c r="G89" s="33"/>
      <c r="H89" s="33"/>
      <c r="I89" s="8"/>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row>
    <row r="90" spans="1:51" s="23" customFormat="1">
      <c r="A90" s="11" t="s">
        <v>144</v>
      </c>
      <c r="B90" s="8"/>
      <c r="C90" s="7"/>
      <c r="D90" s="8"/>
      <c r="E90" s="8"/>
      <c r="F90" s="33"/>
      <c r="G90" s="33"/>
      <c r="H90" s="33"/>
      <c r="I90" s="8"/>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row>
    <row r="91" spans="1:51" s="23" customFormat="1" ht="25.5">
      <c r="A91" s="11" t="s">
        <v>145</v>
      </c>
      <c r="B91" s="8"/>
      <c r="C91" s="7"/>
      <c r="D91" s="8"/>
      <c r="E91" s="8"/>
      <c r="F91" s="33"/>
      <c r="G91" s="33"/>
      <c r="H91" s="33"/>
      <c r="I91" s="8"/>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row>
    <row r="92" spans="1:51" s="23" customFormat="1">
      <c r="A92" s="11" t="s">
        <v>146</v>
      </c>
      <c r="B92" s="8"/>
      <c r="C92" s="7"/>
      <c r="D92" s="8"/>
      <c r="E92" s="8"/>
      <c r="F92" s="33"/>
      <c r="G92" s="33"/>
      <c r="H92" s="33"/>
      <c r="I92" s="8"/>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row>
    <row r="93" spans="1:51" s="23" customFormat="1">
      <c r="A93" s="11" t="s">
        <v>147</v>
      </c>
      <c r="B93" s="8"/>
      <c r="C93" s="7"/>
      <c r="D93" s="8"/>
      <c r="E93" s="8"/>
      <c r="F93" s="33"/>
      <c r="G93" s="33"/>
      <c r="H93" s="33"/>
      <c r="I93" s="8"/>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row>
    <row r="94" spans="1:51" s="23" customFormat="1" ht="63.75">
      <c r="A94" s="11" t="s">
        <v>364</v>
      </c>
      <c r="B94" s="8" t="s">
        <v>45</v>
      </c>
      <c r="C94" s="11" t="s">
        <v>220</v>
      </c>
      <c r="D94" s="8" t="s">
        <v>2</v>
      </c>
      <c r="E94" s="8"/>
      <c r="F94" s="32">
        <v>7</v>
      </c>
      <c r="G94" s="33">
        <v>8</v>
      </c>
      <c r="H94" s="33" t="s">
        <v>291</v>
      </c>
      <c r="I94" s="8"/>
      <c r="J94" s="42">
        <v>14848</v>
      </c>
      <c r="K94" s="42"/>
      <c r="L94" s="42"/>
      <c r="M94" s="42"/>
      <c r="N94" s="42"/>
      <c r="O94" s="42">
        <f t="shared" si="66"/>
        <v>14848</v>
      </c>
      <c r="P94" s="42">
        <v>52500</v>
      </c>
      <c r="Q94" s="42"/>
      <c r="R94" s="42"/>
      <c r="S94" s="42"/>
      <c r="T94" s="42"/>
      <c r="U94" s="42">
        <f t="shared" si="67"/>
        <v>52500</v>
      </c>
      <c r="V94" s="42">
        <v>8000</v>
      </c>
      <c r="W94" s="42"/>
      <c r="X94" s="42"/>
      <c r="Y94" s="42"/>
      <c r="Z94" s="42"/>
      <c r="AA94" s="42">
        <f t="shared" si="68"/>
        <v>8000</v>
      </c>
      <c r="AB94" s="42">
        <v>55000</v>
      </c>
      <c r="AC94" s="42"/>
      <c r="AD94" s="42"/>
      <c r="AE94" s="42"/>
      <c r="AF94" s="42"/>
      <c r="AG94" s="42">
        <f t="shared" si="69"/>
        <v>55000</v>
      </c>
      <c r="AH94" s="42">
        <f t="shared" ref="AH94:AL95" si="81">AB94+V94+P94+J94</f>
        <v>130348</v>
      </c>
      <c r="AI94" s="42">
        <f t="shared" si="81"/>
        <v>0</v>
      </c>
      <c r="AJ94" s="42">
        <f t="shared" si="81"/>
        <v>0</v>
      </c>
      <c r="AK94" s="42">
        <f t="shared" si="81"/>
        <v>0</v>
      </c>
      <c r="AL94" s="42">
        <f t="shared" si="81"/>
        <v>0</v>
      </c>
      <c r="AM94" s="42">
        <f t="shared" si="71"/>
        <v>130348</v>
      </c>
      <c r="AN94" s="42">
        <v>230000</v>
      </c>
      <c r="AO94" s="42"/>
      <c r="AP94" s="42"/>
      <c r="AQ94" s="42"/>
      <c r="AR94" s="42"/>
      <c r="AS94" s="42">
        <f t="shared" si="80"/>
        <v>230000</v>
      </c>
      <c r="AT94" s="42">
        <f t="shared" si="72"/>
        <v>360348</v>
      </c>
      <c r="AU94" s="42">
        <f t="shared" si="73"/>
        <v>0</v>
      </c>
      <c r="AV94" s="42">
        <f t="shared" si="74"/>
        <v>0</v>
      </c>
      <c r="AW94" s="42">
        <f t="shared" si="75"/>
        <v>0</v>
      </c>
      <c r="AX94" s="42">
        <f t="shared" si="76"/>
        <v>0</v>
      </c>
      <c r="AY94" s="42">
        <f t="shared" si="77"/>
        <v>360348</v>
      </c>
    </row>
    <row r="95" spans="1:51" s="23" customFormat="1" ht="89.25">
      <c r="A95" s="11" t="s">
        <v>365</v>
      </c>
      <c r="B95" s="8" t="s">
        <v>45</v>
      </c>
      <c r="C95" s="11" t="s">
        <v>221</v>
      </c>
      <c r="D95" s="8" t="s">
        <v>2</v>
      </c>
      <c r="E95" s="8"/>
      <c r="F95" s="32">
        <v>7</v>
      </c>
      <c r="G95" s="33">
        <v>8</v>
      </c>
      <c r="H95" s="33" t="s">
        <v>291</v>
      </c>
      <c r="I95" s="8"/>
      <c r="J95" s="42">
        <v>14933</v>
      </c>
      <c r="K95" s="42"/>
      <c r="L95" s="42"/>
      <c r="M95" s="42"/>
      <c r="N95" s="42"/>
      <c r="O95" s="42">
        <f t="shared" si="66"/>
        <v>14933</v>
      </c>
      <c r="P95" s="42">
        <v>16426</v>
      </c>
      <c r="Q95" s="42"/>
      <c r="R95" s="42"/>
      <c r="S95" s="42"/>
      <c r="T95" s="42"/>
      <c r="U95" s="42">
        <f t="shared" si="67"/>
        <v>16426</v>
      </c>
      <c r="V95" s="42">
        <v>18068</v>
      </c>
      <c r="W95" s="42"/>
      <c r="X95" s="42"/>
      <c r="Y95" s="42"/>
      <c r="Z95" s="42"/>
      <c r="AA95" s="42">
        <f t="shared" si="68"/>
        <v>18068</v>
      </c>
      <c r="AB95" s="42">
        <v>19875</v>
      </c>
      <c r="AC95" s="42"/>
      <c r="AD95" s="42"/>
      <c r="AE95" s="42"/>
      <c r="AF95" s="42"/>
      <c r="AG95" s="42">
        <f t="shared" si="69"/>
        <v>19875</v>
      </c>
      <c r="AH95" s="42">
        <f t="shared" si="81"/>
        <v>69302</v>
      </c>
      <c r="AI95" s="42">
        <f t="shared" si="81"/>
        <v>0</v>
      </c>
      <c r="AJ95" s="42">
        <f t="shared" si="81"/>
        <v>0</v>
      </c>
      <c r="AK95" s="42">
        <f t="shared" si="81"/>
        <v>0</v>
      </c>
      <c r="AL95" s="42">
        <f t="shared" si="81"/>
        <v>0</v>
      </c>
      <c r="AM95" s="42">
        <f t="shared" si="71"/>
        <v>69302</v>
      </c>
      <c r="AN95" s="42"/>
      <c r="AO95" s="42"/>
      <c r="AP95" s="42"/>
      <c r="AQ95" s="42"/>
      <c r="AR95" s="42"/>
      <c r="AS95" s="42">
        <f t="shared" si="80"/>
        <v>0</v>
      </c>
      <c r="AT95" s="42">
        <f t="shared" si="72"/>
        <v>69302</v>
      </c>
      <c r="AU95" s="42">
        <f t="shared" si="73"/>
        <v>0</v>
      </c>
      <c r="AV95" s="42">
        <f t="shared" si="74"/>
        <v>0</v>
      </c>
      <c r="AW95" s="42">
        <f t="shared" si="75"/>
        <v>0</v>
      </c>
      <c r="AX95" s="42">
        <f t="shared" si="76"/>
        <v>0</v>
      </c>
      <c r="AY95" s="42">
        <f t="shared" si="77"/>
        <v>69302</v>
      </c>
    </row>
    <row r="96" spans="1:51" s="23" customFormat="1">
      <c r="A96" s="11" t="s">
        <v>158</v>
      </c>
      <c r="B96" s="8"/>
      <c r="C96" s="7"/>
      <c r="D96" s="8"/>
      <c r="E96" s="8"/>
      <c r="F96" s="33"/>
      <c r="G96" s="33"/>
      <c r="H96" s="33"/>
      <c r="I96" s="8"/>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row>
    <row r="97" spans="1:51" s="23" customFormat="1" ht="25.5">
      <c r="A97" s="11" t="s">
        <v>159</v>
      </c>
      <c r="B97" s="8"/>
      <c r="C97" s="7"/>
      <c r="D97" s="8"/>
      <c r="E97" s="8"/>
      <c r="F97" s="33"/>
      <c r="G97" s="33"/>
      <c r="H97" s="33"/>
      <c r="I97" s="8"/>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row>
    <row r="98" spans="1:51" s="23" customFormat="1" ht="25.5">
      <c r="A98" s="11" t="s">
        <v>73</v>
      </c>
      <c r="B98" s="8" t="s">
        <v>45</v>
      </c>
      <c r="C98" s="7"/>
      <c r="D98" s="8" t="s">
        <v>2</v>
      </c>
      <c r="E98" s="25"/>
      <c r="F98" s="33">
        <v>7</v>
      </c>
      <c r="G98" s="33">
        <v>12</v>
      </c>
      <c r="H98" s="33" t="s">
        <v>291</v>
      </c>
      <c r="I98" s="8"/>
      <c r="J98" s="42">
        <v>4913</v>
      </c>
      <c r="K98" s="42"/>
      <c r="L98" s="42"/>
      <c r="M98" s="42"/>
      <c r="N98" s="42"/>
      <c r="O98" s="42">
        <f t="shared" si="66"/>
        <v>4913</v>
      </c>
      <c r="P98" s="42">
        <v>5268</v>
      </c>
      <c r="Q98" s="42"/>
      <c r="R98" s="42"/>
      <c r="S98" s="42"/>
      <c r="T98" s="42"/>
      <c r="U98" s="42">
        <f t="shared" si="67"/>
        <v>5268</v>
      </c>
      <c r="V98" s="42">
        <v>4318</v>
      </c>
      <c r="W98" s="42"/>
      <c r="X98" s="42"/>
      <c r="Y98" s="42"/>
      <c r="Z98" s="42"/>
      <c r="AA98" s="42">
        <f t="shared" si="68"/>
        <v>4318</v>
      </c>
      <c r="AB98" s="42">
        <v>4730</v>
      </c>
      <c r="AC98" s="42"/>
      <c r="AD98" s="42"/>
      <c r="AE98" s="42"/>
      <c r="AF98" s="42"/>
      <c r="AG98" s="42">
        <f t="shared" si="69"/>
        <v>4730</v>
      </c>
      <c r="AH98" s="42">
        <f t="shared" ref="AH98:AL100" si="82">AB98+V98+P98+J98</f>
        <v>19229</v>
      </c>
      <c r="AI98" s="42">
        <f t="shared" si="82"/>
        <v>0</v>
      </c>
      <c r="AJ98" s="42">
        <f t="shared" si="82"/>
        <v>0</v>
      </c>
      <c r="AK98" s="42">
        <f t="shared" si="82"/>
        <v>0</v>
      </c>
      <c r="AL98" s="42">
        <f t="shared" si="82"/>
        <v>0</v>
      </c>
      <c r="AM98" s="42">
        <f t="shared" si="71"/>
        <v>19229</v>
      </c>
      <c r="AN98" s="42">
        <v>19527</v>
      </c>
      <c r="AO98" s="42"/>
      <c r="AP98" s="42"/>
      <c r="AQ98" s="42"/>
      <c r="AR98" s="42"/>
      <c r="AS98" s="42">
        <f t="shared" si="80"/>
        <v>19527</v>
      </c>
      <c r="AT98" s="42">
        <f t="shared" si="72"/>
        <v>38756</v>
      </c>
      <c r="AU98" s="42">
        <f t="shared" si="73"/>
        <v>0</v>
      </c>
      <c r="AV98" s="42">
        <f t="shared" si="74"/>
        <v>0</v>
      </c>
      <c r="AW98" s="42">
        <f t="shared" si="75"/>
        <v>0</v>
      </c>
      <c r="AX98" s="42">
        <f t="shared" si="76"/>
        <v>0</v>
      </c>
      <c r="AY98" s="42">
        <f t="shared" si="77"/>
        <v>38756</v>
      </c>
    </row>
    <row r="99" spans="1:51" s="23" customFormat="1" ht="63.75">
      <c r="A99" s="11" t="s">
        <v>36</v>
      </c>
      <c r="B99" s="8" t="s">
        <v>45</v>
      </c>
      <c r="C99" s="11" t="s">
        <v>222</v>
      </c>
      <c r="D99" s="8" t="s">
        <v>7</v>
      </c>
      <c r="E99" s="8" t="s">
        <v>9</v>
      </c>
      <c r="F99" s="32">
        <v>7</v>
      </c>
      <c r="G99" s="33">
        <v>12</v>
      </c>
      <c r="H99" s="33" t="s">
        <v>291</v>
      </c>
      <c r="I99" s="8"/>
      <c r="J99" s="42">
        <v>3360.13</v>
      </c>
      <c r="K99" s="42"/>
      <c r="L99" s="42"/>
      <c r="M99" s="42"/>
      <c r="N99" s="42"/>
      <c r="O99" s="42">
        <f t="shared" si="66"/>
        <v>3360.13</v>
      </c>
      <c r="P99" s="42">
        <v>6840</v>
      </c>
      <c r="Q99" s="42"/>
      <c r="R99" s="42"/>
      <c r="S99" s="42"/>
      <c r="T99" s="42"/>
      <c r="U99" s="42">
        <f t="shared" si="67"/>
        <v>6840</v>
      </c>
      <c r="V99" s="42">
        <v>7305</v>
      </c>
      <c r="W99" s="42"/>
      <c r="X99" s="42"/>
      <c r="Y99" s="42"/>
      <c r="Z99" s="42"/>
      <c r="AA99" s="42">
        <f t="shared" si="68"/>
        <v>7305</v>
      </c>
      <c r="AB99" s="42">
        <v>7515</v>
      </c>
      <c r="AC99" s="42"/>
      <c r="AD99" s="42"/>
      <c r="AE99" s="42"/>
      <c r="AF99" s="42"/>
      <c r="AG99" s="42">
        <f t="shared" si="69"/>
        <v>7515</v>
      </c>
      <c r="AH99" s="42">
        <f t="shared" si="82"/>
        <v>25020.13</v>
      </c>
      <c r="AI99" s="42">
        <f t="shared" si="82"/>
        <v>0</v>
      </c>
      <c r="AJ99" s="42">
        <f t="shared" si="82"/>
        <v>0</v>
      </c>
      <c r="AK99" s="42">
        <f t="shared" si="82"/>
        <v>0</v>
      </c>
      <c r="AL99" s="42">
        <f t="shared" si="82"/>
        <v>0</v>
      </c>
      <c r="AM99" s="42">
        <f t="shared" si="71"/>
        <v>25020.13</v>
      </c>
      <c r="AN99" s="42">
        <v>31815</v>
      </c>
      <c r="AO99" s="42"/>
      <c r="AP99" s="42"/>
      <c r="AQ99" s="42"/>
      <c r="AR99" s="42"/>
      <c r="AS99" s="42">
        <f t="shared" si="80"/>
        <v>31815</v>
      </c>
      <c r="AT99" s="42">
        <f t="shared" si="72"/>
        <v>56835.130000000005</v>
      </c>
      <c r="AU99" s="42">
        <f t="shared" si="73"/>
        <v>0</v>
      </c>
      <c r="AV99" s="42">
        <f t="shared" si="74"/>
        <v>0</v>
      </c>
      <c r="AW99" s="42">
        <f t="shared" si="75"/>
        <v>0</v>
      </c>
      <c r="AX99" s="42">
        <f t="shared" si="76"/>
        <v>0</v>
      </c>
      <c r="AY99" s="42">
        <f t="shared" si="77"/>
        <v>56835.130000000005</v>
      </c>
    </row>
    <row r="100" spans="1:51" s="23" customFormat="1" ht="63.75">
      <c r="A100" s="11" t="s">
        <v>366</v>
      </c>
      <c r="B100" s="8" t="s">
        <v>45</v>
      </c>
      <c r="C100" s="11" t="s">
        <v>223</v>
      </c>
      <c r="D100" s="8" t="s">
        <v>2</v>
      </c>
      <c r="E100" s="8"/>
      <c r="F100" s="32">
        <v>7</v>
      </c>
      <c r="G100" s="33">
        <v>12</v>
      </c>
      <c r="H100" s="33" t="s">
        <v>291</v>
      </c>
      <c r="I100" s="8"/>
      <c r="J100" s="42">
        <v>1200</v>
      </c>
      <c r="K100" s="42"/>
      <c r="L100" s="42"/>
      <c r="M100" s="42"/>
      <c r="N100" s="42"/>
      <c r="O100" s="42">
        <f t="shared" si="66"/>
        <v>1200</v>
      </c>
      <c r="P100" s="42">
        <v>1300</v>
      </c>
      <c r="Q100" s="42"/>
      <c r="R100" s="42"/>
      <c r="S100" s="42"/>
      <c r="T100" s="42"/>
      <c r="U100" s="42">
        <f t="shared" si="67"/>
        <v>1300</v>
      </c>
      <c r="V100" s="42">
        <v>1400</v>
      </c>
      <c r="W100" s="42"/>
      <c r="X100" s="42"/>
      <c r="Y100" s="42"/>
      <c r="Z100" s="42"/>
      <c r="AA100" s="42">
        <f t="shared" si="68"/>
        <v>1400</v>
      </c>
      <c r="AB100" s="42">
        <v>1500</v>
      </c>
      <c r="AC100" s="42"/>
      <c r="AD100" s="42"/>
      <c r="AE100" s="42"/>
      <c r="AF100" s="42"/>
      <c r="AG100" s="42">
        <f t="shared" si="69"/>
        <v>1500</v>
      </c>
      <c r="AH100" s="42">
        <f t="shared" si="82"/>
        <v>5400</v>
      </c>
      <c r="AI100" s="42">
        <f t="shared" si="82"/>
        <v>0</v>
      </c>
      <c r="AJ100" s="42">
        <f t="shared" si="82"/>
        <v>0</v>
      </c>
      <c r="AK100" s="42">
        <f t="shared" si="82"/>
        <v>0</v>
      </c>
      <c r="AL100" s="42">
        <f t="shared" si="82"/>
        <v>0</v>
      </c>
      <c r="AM100" s="42">
        <f t="shared" si="71"/>
        <v>5400</v>
      </c>
      <c r="AN100" s="42">
        <v>9000</v>
      </c>
      <c r="AO100" s="42"/>
      <c r="AP100" s="42"/>
      <c r="AQ100" s="42"/>
      <c r="AR100" s="42"/>
      <c r="AS100" s="42">
        <f t="shared" si="80"/>
        <v>9000</v>
      </c>
      <c r="AT100" s="42">
        <f t="shared" si="72"/>
        <v>14400</v>
      </c>
      <c r="AU100" s="42">
        <f t="shared" si="73"/>
        <v>0</v>
      </c>
      <c r="AV100" s="42">
        <f t="shared" si="74"/>
        <v>0</v>
      </c>
      <c r="AW100" s="42">
        <f t="shared" si="75"/>
        <v>0</v>
      </c>
      <c r="AX100" s="42">
        <f t="shared" si="76"/>
        <v>0</v>
      </c>
      <c r="AY100" s="42">
        <f t="shared" si="77"/>
        <v>14400</v>
      </c>
    </row>
    <row r="101" spans="1:51" s="23" customFormat="1">
      <c r="A101" s="11" t="s">
        <v>160</v>
      </c>
      <c r="B101" s="8"/>
      <c r="C101" s="7"/>
      <c r="D101" s="8"/>
      <c r="E101" s="8"/>
      <c r="F101" s="33"/>
      <c r="G101" s="33"/>
      <c r="H101" s="33"/>
      <c r="I101" s="8"/>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row>
    <row r="102" spans="1:51" s="23" customFormat="1">
      <c r="A102" s="11" t="s">
        <v>161</v>
      </c>
      <c r="B102" s="8"/>
      <c r="C102" s="7"/>
      <c r="D102" s="8"/>
      <c r="E102" s="8"/>
      <c r="F102" s="33"/>
      <c r="G102" s="33"/>
      <c r="H102" s="33"/>
      <c r="I102" s="8"/>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row>
    <row r="103" spans="1:51" s="23" customFormat="1">
      <c r="A103" s="11" t="s">
        <v>144</v>
      </c>
      <c r="B103" s="8"/>
      <c r="C103" s="7"/>
      <c r="D103" s="8"/>
      <c r="E103" s="8"/>
      <c r="F103" s="33"/>
      <c r="G103" s="33"/>
      <c r="H103" s="33"/>
      <c r="I103" s="8"/>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row>
    <row r="104" spans="1:51" s="23" customFormat="1" ht="25.5">
      <c r="A104" s="11" t="s">
        <v>145</v>
      </c>
      <c r="B104" s="8"/>
      <c r="C104" s="7"/>
      <c r="D104" s="8"/>
      <c r="E104" s="8"/>
      <c r="F104" s="33"/>
      <c r="G104" s="33"/>
      <c r="H104" s="33"/>
      <c r="I104" s="8"/>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row>
    <row r="105" spans="1:51" s="23" customFormat="1">
      <c r="A105" s="11" t="s">
        <v>162</v>
      </c>
      <c r="B105" s="8"/>
      <c r="C105" s="7"/>
      <c r="D105" s="8"/>
      <c r="E105" s="8"/>
      <c r="F105" s="33"/>
      <c r="G105" s="33"/>
      <c r="H105" s="33"/>
      <c r="I105" s="8"/>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row>
    <row r="106" spans="1:51" s="23" customFormat="1">
      <c r="A106" s="11" t="s">
        <v>147</v>
      </c>
      <c r="B106" s="8"/>
      <c r="C106" s="7"/>
      <c r="D106" s="8"/>
      <c r="E106" s="8"/>
      <c r="F106" s="33"/>
      <c r="G106" s="33"/>
      <c r="H106" s="33"/>
      <c r="I106" s="8"/>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row>
    <row r="107" spans="1:51" s="23" customFormat="1" ht="63.75">
      <c r="A107" s="11" t="s">
        <v>367</v>
      </c>
      <c r="B107" s="8" t="s">
        <v>45</v>
      </c>
      <c r="C107" s="11" t="s">
        <v>224</v>
      </c>
      <c r="D107" s="8" t="s">
        <v>2</v>
      </c>
      <c r="E107" s="8"/>
      <c r="F107" s="32">
        <v>7</v>
      </c>
      <c r="G107" s="33">
        <v>8</v>
      </c>
      <c r="H107" s="33" t="s">
        <v>288</v>
      </c>
      <c r="I107" s="8"/>
      <c r="J107" s="42">
        <v>22000</v>
      </c>
      <c r="K107" s="42"/>
      <c r="L107" s="42"/>
      <c r="M107" s="42"/>
      <c r="N107" s="42"/>
      <c r="O107" s="42">
        <f t="shared" si="66"/>
        <v>22000</v>
      </c>
      <c r="P107" s="42">
        <v>39317</v>
      </c>
      <c r="Q107" s="42"/>
      <c r="R107" s="42"/>
      <c r="S107" s="42"/>
      <c r="T107" s="42"/>
      <c r="U107" s="42">
        <f t="shared" si="67"/>
        <v>39317</v>
      </c>
      <c r="V107" s="42">
        <v>41182</v>
      </c>
      <c r="W107" s="42"/>
      <c r="X107" s="42"/>
      <c r="Y107" s="42"/>
      <c r="Z107" s="42"/>
      <c r="AA107" s="42">
        <f t="shared" si="68"/>
        <v>41182</v>
      </c>
      <c r="AB107" s="42">
        <v>42357</v>
      </c>
      <c r="AC107" s="42"/>
      <c r="AD107" s="42"/>
      <c r="AE107" s="42"/>
      <c r="AF107" s="42"/>
      <c r="AG107" s="42">
        <f t="shared" si="69"/>
        <v>42357</v>
      </c>
      <c r="AH107" s="42">
        <f t="shared" ref="AH107:AL107" si="83">AB107+V107+P107+J107</f>
        <v>144856</v>
      </c>
      <c r="AI107" s="42">
        <f t="shared" si="83"/>
        <v>0</v>
      </c>
      <c r="AJ107" s="42">
        <f t="shared" si="83"/>
        <v>0</v>
      </c>
      <c r="AK107" s="42">
        <f t="shared" si="83"/>
        <v>0</v>
      </c>
      <c r="AL107" s="42">
        <f t="shared" si="83"/>
        <v>0</v>
      </c>
      <c r="AM107" s="42">
        <f t="shared" si="71"/>
        <v>144856</v>
      </c>
      <c r="AN107" s="42"/>
      <c r="AO107" s="42"/>
      <c r="AP107" s="42"/>
      <c r="AQ107" s="42"/>
      <c r="AR107" s="42"/>
      <c r="AS107" s="42">
        <f t="shared" si="80"/>
        <v>0</v>
      </c>
      <c r="AT107" s="42">
        <f t="shared" si="72"/>
        <v>144856</v>
      </c>
      <c r="AU107" s="42">
        <f t="shared" si="73"/>
        <v>0</v>
      </c>
      <c r="AV107" s="42">
        <f t="shared" si="74"/>
        <v>0</v>
      </c>
      <c r="AW107" s="42">
        <f t="shared" si="75"/>
        <v>0</v>
      </c>
      <c r="AX107" s="42">
        <f t="shared" si="76"/>
        <v>0</v>
      </c>
      <c r="AY107" s="42">
        <f t="shared" si="77"/>
        <v>144856</v>
      </c>
    </row>
    <row r="108" spans="1:51" s="24" customFormat="1">
      <c r="A108" s="11" t="s">
        <v>399</v>
      </c>
      <c r="B108" s="19"/>
      <c r="C108" s="19"/>
      <c r="D108" s="8"/>
      <c r="E108" s="8"/>
      <c r="F108" s="33"/>
      <c r="G108" s="33"/>
      <c r="H108" s="33"/>
      <c r="I108" s="8"/>
      <c r="J108" s="42">
        <f>J107+J100+J99+J98+J95+J94+J85+J75+J74</f>
        <v>71453.13</v>
      </c>
      <c r="K108" s="42">
        <f>K107+K100+K99+K98+K95+K94+K85+K75+K74</f>
        <v>0</v>
      </c>
      <c r="L108" s="42">
        <f>L107+L100+L99+L98+L95+L94+L85+L75+L74</f>
        <v>0</v>
      </c>
      <c r="M108" s="42">
        <f>M107+M100+M99+M98+M95+M94+M85+M75+M74</f>
        <v>2370</v>
      </c>
      <c r="N108" s="42">
        <f>N107+N100+N99+N98+N95+N94+N85+N75+N74</f>
        <v>0</v>
      </c>
      <c r="O108" s="42">
        <f>J108+K108+L108+M108+N108</f>
        <v>73823.13</v>
      </c>
      <c r="P108" s="42">
        <f>P107+P100+P99+P98+P95+P94+P85+P75+P74</f>
        <v>135866</v>
      </c>
      <c r="Q108" s="42">
        <f>Q107+Q100+Q99+Q98+Q95+Q94+Q85+Q75+Q74</f>
        <v>0</v>
      </c>
      <c r="R108" s="42">
        <f>R107+R100+R99+R98+R95+R94+R85+R75+R74</f>
        <v>0</v>
      </c>
      <c r="S108" s="42">
        <f>S107+S100+S99+S98+S95+S94+S85+S75+S74</f>
        <v>2370</v>
      </c>
      <c r="T108" s="42">
        <f>T107+T100+T99+T98+T95+T94+T85+T75+T74</f>
        <v>0</v>
      </c>
      <c r="U108" s="42">
        <f>P108+Q108+R108+S108+T108</f>
        <v>138236</v>
      </c>
      <c r="V108" s="42">
        <f>V107+V100+V99+V98+V95+V94+V85+V75+V74</f>
        <v>94078</v>
      </c>
      <c r="W108" s="42">
        <f>W107+W100+W99+W98+W95+W94+W85+W75+W74</f>
        <v>0</v>
      </c>
      <c r="X108" s="42">
        <f>X107+X100+X99+X98+X95+X94+X85+X75+X74</f>
        <v>0</v>
      </c>
      <c r="Y108" s="42">
        <f>Y107+Y100+Y99+Y98+Y95+Y94+Y85+Y75+Y74</f>
        <v>0</v>
      </c>
      <c r="Z108" s="42">
        <f>Z107+Z100+Z99+Z98+Z95+Z94+Z85+Z75+Z74</f>
        <v>0</v>
      </c>
      <c r="AA108" s="42">
        <f>V108+W108+X108+Y108+Z108</f>
        <v>94078</v>
      </c>
      <c r="AB108" s="42">
        <f>AB107+AB100+AB99+AB98+AB95+AB94+AB85+AB75+AB74</f>
        <v>140147</v>
      </c>
      <c r="AC108" s="42">
        <f>AC107+AC100+AC99+AC98+AC95+AC94+AC85+AC75+AC74</f>
        <v>0</v>
      </c>
      <c r="AD108" s="42">
        <f>AD107+AD100+AD99+AD98+AD95+AD94+AD85+AD75+AD74</f>
        <v>0</v>
      </c>
      <c r="AE108" s="42">
        <f>AE107+AE100+AE99+AE98+AE95+AE94+AE85+AE75+AE74</f>
        <v>0</v>
      </c>
      <c r="AF108" s="42">
        <f>AF107+AF100+AF99+AF98+AF95+AF94+AF85+AF75+AF74</f>
        <v>0</v>
      </c>
      <c r="AG108" s="42">
        <f>AB108+AC108+AD108+AE108+AF108</f>
        <v>140147</v>
      </c>
      <c r="AH108" s="42">
        <f>AH107+AH100+AH99+AH98+AH95+AH94+AH85+AH75+AH74</f>
        <v>441544.13</v>
      </c>
      <c r="AI108" s="42">
        <f>AI107+AI100+AI99+AI98+AI95+AI94+AI85+AI75+AI74</f>
        <v>0</v>
      </c>
      <c r="AJ108" s="42">
        <f>AJ107+AJ100+AJ99+AJ98+AJ95+AJ94+AJ85+AJ75+AJ74</f>
        <v>0</v>
      </c>
      <c r="AK108" s="42">
        <f>AK107+AK100+AK99+AK98+AK95+AK94+AK85+AK75+AK74</f>
        <v>4740</v>
      </c>
      <c r="AL108" s="42">
        <f>AL107+AL100+AL99+AL98+AL95+AL94+AL85+AL75+AL74</f>
        <v>0</v>
      </c>
      <c r="AM108" s="42">
        <f>AH108+AI108+AJ108+AK108+AL108</f>
        <v>446284.13</v>
      </c>
      <c r="AN108" s="42">
        <f>AN107+AN100+AN99+AN98+AN95+AN94+AN85+AN75+AN74</f>
        <v>502402.95999999996</v>
      </c>
      <c r="AO108" s="42">
        <f>AO107+AO100+AO99+AO98+AO95+AO94+AO85+AO75+AO74</f>
        <v>0</v>
      </c>
      <c r="AP108" s="42">
        <f>AP107+AP100+AP99+AP98+AP95+AP94+AP85+AP75+AP74</f>
        <v>0</v>
      </c>
      <c r="AQ108" s="42">
        <f>AQ107+AQ100+AQ99+AQ98+AQ95+AQ94+AQ85+AQ75+AQ74</f>
        <v>0</v>
      </c>
      <c r="AR108" s="42">
        <f>AR107+AR100+AR99+AR98+AR95+AR94+AR85+AR75+AR74</f>
        <v>0</v>
      </c>
      <c r="AS108" s="42">
        <f>AN108+AO108+AP108+AQ108+AR108</f>
        <v>502402.95999999996</v>
      </c>
      <c r="AT108" s="42">
        <f>AT107+AT100+AT99+AT98+AT95+AT94+AT85+AT75+AT74</f>
        <v>943947.09</v>
      </c>
      <c r="AU108" s="42">
        <f>AU107+AU100+AU99+AU98+AU95+AU94+AU85+AU75+AU74</f>
        <v>0</v>
      </c>
      <c r="AV108" s="42">
        <f>AV107+AV100+AV99+AV98+AV95+AV94+AV85+AV75+AV74</f>
        <v>0</v>
      </c>
      <c r="AW108" s="42">
        <f>AW107+AW100+AW99+AW98+AW95+AW94+AW85+AW75+AW74</f>
        <v>4740</v>
      </c>
      <c r="AX108" s="42">
        <f>AX107+AX100+AX99+AX98+AX95+AX94+AX85+AX75+AX74</f>
        <v>0</v>
      </c>
      <c r="AY108" s="42">
        <f>AY74+AY75+AY85+AY94+AY95+AY98+AY99+AY100+AY107</f>
        <v>948687.09</v>
      </c>
    </row>
    <row r="109" spans="1:51" s="24" customFormat="1">
      <c r="A109" s="12" t="s">
        <v>168</v>
      </c>
      <c r="B109" s="7"/>
      <c r="C109" s="7"/>
      <c r="D109" s="7"/>
      <c r="E109" s="7"/>
      <c r="F109" s="32"/>
      <c r="G109" s="32"/>
      <c r="H109" s="32"/>
      <c r="I109" s="7"/>
      <c r="J109" s="43"/>
      <c r="K109" s="43"/>
      <c r="L109" s="43"/>
      <c r="M109" s="43"/>
      <c r="N109" s="43"/>
      <c r="O109" s="42"/>
      <c r="P109" s="43"/>
      <c r="Q109" s="43"/>
      <c r="R109" s="43"/>
      <c r="S109" s="43"/>
      <c r="T109" s="43"/>
      <c r="U109" s="42"/>
      <c r="V109" s="43"/>
      <c r="W109" s="43"/>
      <c r="X109" s="43"/>
      <c r="Y109" s="43"/>
      <c r="Z109" s="43"/>
      <c r="AA109" s="42"/>
      <c r="AB109" s="43"/>
      <c r="AC109" s="43"/>
      <c r="AD109" s="43"/>
      <c r="AE109" s="43"/>
      <c r="AF109" s="43"/>
      <c r="AG109" s="42"/>
      <c r="AH109" s="42"/>
      <c r="AI109" s="42"/>
      <c r="AJ109" s="42"/>
      <c r="AK109" s="42"/>
      <c r="AL109" s="42"/>
      <c r="AM109" s="42"/>
      <c r="AN109" s="43"/>
      <c r="AO109" s="43"/>
      <c r="AP109" s="43"/>
      <c r="AQ109" s="43"/>
      <c r="AR109" s="43"/>
      <c r="AS109" s="42"/>
      <c r="AT109" s="42"/>
      <c r="AU109" s="42"/>
      <c r="AV109" s="42"/>
      <c r="AW109" s="42"/>
      <c r="AX109" s="42"/>
      <c r="AY109" s="42"/>
    </row>
    <row r="110" spans="1:51" s="24" customFormat="1" ht="25.5">
      <c r="A110" s="12" t="s">
        <v>163</v>
      </c>
      <c r="B110" s="7"/>
      <c r="C110" s="7"/>
      <c r="D110" s="7"/>
      <c r="E110" s="7"/>
      <c r="F110" s="32"/>
      <c r="G110" s="32"/>
      <c r="H110" s="32"/>
      <c r="I110" s="7"/>
      <c r="J110" s="43"/>
      <c r="K110" s="43"/>
      <c r="L110" s="43"/>
      <c r="M110" s="43"/>
      <c r="N110" s="43"/>
      <c r="O110" s="42"/>
      <c r="P110" s="43"/>
      <c r="Q110" s="43"/>
      <c r="R110" s="43"/>
      <c r="S110" s="43"/>
      <c r="T110" s="43"/>
      <c r="U110" s="42"/>
      <c r="V110" s="43"/>
      <c r="W110" s="43"/>
      <c r="X110" s="43"/>
      <c r="Y110" s="43"/>
      <c r="Z110" s="43"/>
      <c r="AA110" s="42"/>
      <c r="AB110" s="43"/>
      <c r="AC110" s="43"/>
      <c r="AD110" s="43"/>
      <c r="AE110" s="43"/>
      <c r="AF110" s="43"/>
      <c r="AG110" s="42"/>
      <c r="AH110" s="42"/>
      <c r="AI110" s="42"/>
      <c r="AJ110" s="42"/>
      <c r="AK110" s="42"/>
      <c r="AL110" s="42"/>
      <c r="AM110" s="42"/>
      <c r="AN110" s="43"/>
      <c r="AO110" s="43"/>
      <c r="AP110" s="43"/>
      <c r="AQ110" s="43"/>
      <c r="AR110" s="43"/>
      <c r="AS110" s="42"/>
      <c r="AT110" s="42"/>
      <c r="AU110" s="42"/>
      <c r="AV110" s="42"/>
      <c r="AW110" s="42"/>
      <c r="AX110" s="42"/>
      <c r="AY110" s="42"/>
    </row>
    <row r="111" spans="1:51" s="24" customFormat="1">
      <c r="A111" s="12" t="s">
        <v>164</v>
      </c>
      <c r="B111" s="7"/>
      <c r="C111" s="7"/>
      <c r="D111" s="7"/>
      <c r="E111" s="7"/>
      <c r="F111" s="32"/>
      <c r="G111" s="32"/>
      <c r="H111" s="32"/>
      <c r="I111" s="7"/>
      <c r="J111" s="43"/>
      <c r="K111" s="43"/>
      <c r="L111" s="43"/>
      <c r="M111" s="43"/>
      <c r="N111" s="43"/>
      <c r="O111" s="42"/>
      <c r="P111" s="43"/>
      <c r="Q111" s="43"/>
      <c r="R111" s="43"/>
      <c r="S111" s="43"/>
      <c r="T111" s="43"/>
      <c r="U111" s="42"/>
      <c r="V111" s="43"/>
      <c r="W111" s="43"/>
      <c r="X111" s="43"/>
      <c r="Y111" s="43"/>
      <c r="Z111" s="43"/>
      <c r="AA111" s="42"/>
      <c r="AB111" s="43"/>
      <c r="AC111" s="43"/>
      <c r="AD111" s="43"/>
      <c r="AE111" s="43"/>
      <c r="AF111" s="43"/>
      <c r="AG111" s="42"/>
      <c r="AH111" s="42"/>
      <c r="AI111" s="42"/>
      <c r="AJ111" s="42"/>
      <c r="AK111" s="42"/>
      <c r="AL111" s="42"/>
      <c r="AM111" s="42"/>
      <c r="AN111" s="43"/>
      <c r="AO111" s="43"/>
      <c r="AP111" s="43"/>
      <c r="AQ111" s="43"/>
      <c r="AR111" s="43"/>
      <c r="AS111" s="42"/>
      <c r="AT111" s="42"/>
      <c r="AU111" s="42"/>
      <c r="AV111" s="42"/>
      <c r="AW111" s="42"/>
      <c r="AX111" s="42"/>
      <c r="AY111" s="42"/>
    </row>
    <row r="112" spans="1:51" s="24" customFormat="1">
      <c r="A112" s="12" t="s">
        <v>165</v>
      </c>
      <c r="B112" s="7"/>
      <c r="C112" s="7"/>
      <c r="D112" s="7"/>
      <c r="E112" s="7"/>
      <c r="F112" s="32"/>
      <c r="G112" s="32"/>
      <c r="H112" s="32"/>
      <c r="I112" s="7"/>
      <c r="J112" s="43"/>
      <c r="K112" s="43"/>
      <c r="L112" s="43"/>
      <c r="M112" s="43"/>
      <c r="N112" s="43"/>
      <c r="O112" s="42"/>
      <c r="P112" s="43"/>
      <c r="Q112" s="43"/>
      <c r="R112" s="43"/>
      <c r="S112" s="43"/>
      <c r="T112" s="43"/>
      <c r="U112" s="42"/>
      <c r="V112" s="43"/>
      <c r="W112" s="43"/>
      <c r="X112" s="43"/>
      <c r="Y112" s="43"/>
      <c r="Z112" s="43"/>
      <c r="AA112" s="42"/>
      <c r="AB112" s="43"/>
      <c r="AC112" s="43"/>
      <c r="AD112" s="43"/>
      <c r="AE112" s="43"/>
      <c r="AF112" s="43"/>
      <c r="AG112" s="42"/>
      <c r="AH112" s="42"/>
      <c r="AI112" s="42"/>
      <c r="AJ112" s="42"/>
      <c r="AK112" s="42"/>
      <c r="AL112" s="42"/>
      <c r="AM112" s="42"/>
      <c r="AN112" s="43"/>
      <c r="AO112" s="43"/>
      <c r="AP112" s="43"/>
      <c r="AQ112" s="43"/>
      <c r="AR112" s="43"/>
      <c r="AS112" s="42"/>
      <c r="AT112" s="42"/>
      <c r="AU112" s="42"/>
      <c r="AV112" s="42"/>
      <c r="AW112" s="42"/>
      <c r="AX112" s="42"/>
      <c r="AY112" s="42"/>
    </row>
    <row r="113" spans="1:51" s="24" customFormat="1">
      <c r="A113" s="12" t="s">
        <v>166</v>
      </c>
      <c r="B113" s="7"/>
      <c r="C113" s="7"/>
      <c r="D113" s="7"/>
      <c r="E113" s="7"/>
      <c r="F113" s="32"/>
      <c r="G113" s="32"/>
      <c r="H113" s="32"/>
      <c r="I113" s="7"/>
      <c r="J113" s="43"/>
      <c r="K113" s="43"/>
      <c r="L113" s="43"/>
      <c r="M113" s="43"/>
      <c r="N113" s="43"/>
      <c r="O113" s="42"/>
      <c r="P113" s="43"/>
      <c r="Q113" s="43"/>
      <c r="R113" s="43"/>
      <c r="S113" s="43"/>
      <c r="T113" s="43"/>
      <c r="U113" s="42"/>
      <c r="V113" s="43"/>
      <c r="W113" s="43"/>
      <c r="X113" s="43"/>
      <c r="Y113" s="43"/>
      <c r="Z113" s="43"/>
      <c r="AA113" s="42"/>
      <c r="AB113" s="43"/>
      <c r="AC113" s="43"/>
      <c r="AD113" s="43"/>
      <c r="AE113" s="43"/>
      <c r="AF113" s="43"/>
      <c r="AG113" s="42"/>
      <c r="AH113" s="42"/>
      <c r="AI113" s="42"/>
      <c r="AJ113" s="42"/>
      <c r="AK113" s="42"/>
      <c r="AL113" s="42"/>
      <c r="AM113" s="42"/>
      <c r="AN113" s="43"/>
      <c r="AO113" s="43"/>
      <c r="AP113" s="43"/>
      <c r="AQ113" s="43"/>
      <c r="AR113" s="43"/>
      <c r="AS113" s="42"/>
      <c r="AT113" s="42"/>
      <c r="AU113" s="42"/>
      <c r="AV113" s="42"/>
      <c r="AW113" s="42"/>
      <c r="AX113" s="42"/>
      <c r="AY113" s="42"/>
    </row>
    <row r="114" spans="1:51" s="24" customFormat="1">
      <c r="A114" s="12" t="s">
        <v>167</v>
      </c>
      <c r="B114" s="7"/>
      <c r="C114" s="7"/>
      <c r="D114" s="7"/>
      <c r="E114" s="7"/>
      <c r="F114" s="32"/>
      <c r="G114" s="32"/>
      <c r="H114" s="32"/>
      <c r="I114" s="7"/>
      <c r="J114" s="43"/>
      <c r="K114" s="43"/>
      <c r="L114" s="43"/>
      <c r="M114" s="43"/>
      <c r="N114" s="43"/>
      <c r="O114" s="42"/>
      <c r="P114" s="43"/>
      <c r="Q114" s="43"/>
      <c r="R114" s="43"/>
      <c r="S114" s="43"/>
      <c r="T114" s="43"/>
      <c r="U114" s="42"/>
      <c r="V114" s="43"/>
      <c r="W114" s="43"/>
      <c r="X114" s="43"/>
      <c r="Y114" s="43"/>
      <c r="Z114" s="43"/>
      <c r="AA114" s="42"/>
      <c r="AB114" s="43"/>
      <c r="AC114" s="43"/>
      <c r="AD114" s="43"/>
      <c r="AE114" s="43"/>
      <c r="AF114" s="43"/>
      <c r="AG114" s="42"/>
      <c r="AH114" s="42"/>
      <c r="AI114" s="42"/>
      <c r="AJ114" s="42"/>
      <c r="AK114" s="42"/>
      <c r="AL114" s="42"/>
      <c r="AM114" s="42"/>
      <c r="AN114" s="43"/>
      <c r="AO114" s="43"/>
      <c r="AP114" s="43"/>
      <c r="AQ114" s="43"/>
      <c r="AR114" s="43"/>
      <c r="AS114" s="42"/>
      <c r="AT114" s="42"/>
      <c r="AU114" s="42"/>
      <c r="AV114" s="42"/>
      <c r="AW114" s="42"/>
      <c r="AX114" s="42"/>
      <c r="AY114" s="42"/>
    </row>
    <row r="115" spans="1:51" s="23" customFormat="1" ht="51">
      <c r="A115" s="12" t="s">
        <v>37</v>
      </c>
      <c r="B115" s="7" t="s">
        <v>75</v>
      </c>
      <c r="C115" s="12" t="s">
        <v>225</v>
      </c>
      <c r="D115" s="25" t="s">
        <v>7</v>
      </c>
      <c r="E115" s="7" t="s">
        <v>78</v>
      </c>
      <c r="F115" s="32">
        <v>7</v>
      </c>
      <c r="G115" s="32">
        <v>12</v>
      </c>
      <c r="H115" s="32" t="s">
        <v>293</v>
      </c>
      <c r="I115" s="7"/>
      <c r="J115" s="42">
        <v>14019</v>
      </c>
      <c r="K115" s="42"/>
      <c r="L115" s="42"/>
      <c r="M115" s="42"/>
      <c r="N115" s="42"/>
      <c r="O115" s="42">
        <f t="shared" si="66"/>
        <v>14019</v>
      </c>
      <c r="P115" s="42">
        <v>0</v>
      </c>
      <c r="Q115" s="42"/>
      <c r="R115" s="42"/>
      <c r="S115" s="42"/>
      <c r="T115" s="42"/>
      <c r="U115" s="42">
        <f>T115+S115+R115+Q115+P115</f>
        <v>0</v>
      </c>
      <c r="V115" s="42"/>
      <c r="W115" s="42"/>
      <c r="X115" s="42"/>
      <c r="Y115" s="42"/>
      <c r="Z115" s="42"/>
      <c r="AA115" s="42">
        <f t="shared" si="68"/>
        <v>0</v>
      </c>
      <c r="AB115" s="42"/>
      <c r="AC115" s="42"/>
      <c r="AD115" s="42"/>
      <c r="AE115" s="42"/>
      <c r="AF115" s="42"/>
      <c r="AG115" s="42">
        <f t="shared" si="69"/>
        <v>0</v>
      </c>
      <c r="AH115" s="42">
        <f>AB115+V115+P115+J115</f>
        <v>14019</v>
      </c>
      <c r="AI115" s="42">
        <f t="shared" ref="AI115:AL117" si="84">AC115+W115+Q115+K115</f>
        <v>0</v>
      </c>
      <c r="AJ115" s="42">
        <f t="shared" si="84"/>
        <v>0</v>
      </c>
      <c r="AK115" s="42">
        <f t="shared" si="84"/>
        <v>0</v>
      </c>
      <c r="AL115" s="42">
        <f t="shared" si="84"/>
        <v>0</v>
      </c>
      <c r="AM115" s="42">
        <f t="shared" si="71"/>
        <v>14019</v>
      </c>
      <c r="AN115" s="42"/>
      <c r="AO115" s="42"/>
      <c r="AP115" s="42"/>
      <c r="AQ115" s="42"/>
      <c r="AR115" s="42"/>
      <c r="AS115" s="42">
        <f t="shared" ref="AS115:AS156" si="85">AN115+AO115+AP115+AQ115+AR115</f>
        <v>0</v>
      </c>
      <c r="AT115" s="42">
        <f t="shared" ref="AT115:AT139" si="86">AN115+AH115</f>
        <v>14019</v>
      </c>
      <c r="AU115" s="42">
        <f t="shared" ref="AU115:AU139" si="87">AO115+AI115</f>
        <v>0</v>
      </c>
      <c r="AV115" s="42">
        <f t="shared" ref="AV115:AV139" si="88">AP115+AJ115</f>
        <v>0</v>
      </c>
      <c r="AW115" s="42">
        <f t="shared" ref="AW115:AW139" si="89">AQ115+AK115</f>
        <v>0</v>
      </c>
      <c r="AX115" s="42">
        <f t="shared" ref="AX115:AX139" si="90">AR115+AL115</f>
        <v>0</v>
      </c>
      <c r="AY115" s="42">
        <f t="shared" ref="AY115:AY139" si="91">AT115+AU115+AV115+AW115+AX115</f>
        <v>14019</v>
      </c>
    </row>
    <row r="116" spans="1:51" s="23" customFormat="1" ht="76.5">
      <c r="A116" s="12" t="s">
        <v>360</v>
      </c>
      <c r="B116" s="7" t="s">
        <v>75</v>
      </c>
      <c r="C116" s="12" t="s">
        <v>226</v>
      </c>
      <c r="D116" s="25" t="s">
        <v>7</v>
      </c>
      <c r="E116" s="7" t="s">
        <v>95</v>
      </c>
      <c r="F116" s="32">
        <v>7</v>
      </c>
      <c r="G116" s="32">
        <v>1</v>
      </c>
      <c r="H116" s="32" t="s">
        <v>289</v>
      </c>
      <c r="I116" s="7"/>
      <c r="J116" s="42"/>
      <c r="K116" s="42"/>
      <c r="L116" s="42"/>
      <c r="M116" s="42"/>
      <c r="N116" s="42"/>
      <c r="O116" s="42">
        <f t="shared" si="66"/>
        <v>0</v>
      </c>
      <c r="P116" s="42"/>
      <c r="Q116" s="42"/>
      <c r="R116" s="42"/>
      <c r="S116" s="42"/>
      <c r="T116" s="42"/>
      <c r="U116" s="42">
        <f>T116+S116+R116+Q116+P116</f>
        <v>0</v>
      </c>
      <c r="V116" s="42"/>
      <c r="W116" s="42"/>
      <c r="X116" s="42"/>
      <c r="Y116" s="42"/>
      <c r="Z116" s="42"/>
      <c r="AA116" s="42">
        <f t="shared" ref="AA116:AA127" si="92">Z116+Y116+X116+W116+V116</f>
        <v>0</v>
      </c>
      <c r="AB116" s="42"/>
      <c r="AC116" s="42"/>
      <c r="AD116" s="42"/>
      <c r="AE116" s="42"/>
      <c r="AF116" s="42"/>
      <c r="AG116" s="42">
        <f t="shared" ref="AG116:AG131" si="93">AF116+AE116+AD116+AC116+AB116</f>
        <v>0</v>
      </c>
      <c r="AH116" s="42">
        <f t="shared" ref="AH116:AH117" si="94">AB116+V116+P116+J116</f>
        <v>0</v>
      </c>
      <c r="AI116" s="42">
        <f t="shared" si="84"/>
        <v>0</v>
      </c>
      <c r="AJ116" s="42">
        <f t="shared" si="84"/>
        <v>0</v>
      </c>
      <c r="AK116" s="42">
        <f t="shared" si="84"/>
        <v>0</v>
      </c>
      <c r="AL116" s="42">
        <f t="shared" si="84"/>
        <v>0</v>
      </c>
      <c r="AM116" s="42">
        <f t="shared" si="71"/>
        <v>0</v>
      </c>
      <c r="AN116" s="42"/>
      <c r="AO116" s="42"/>
      <c r="AP116" s="42"/>
      <c r="AQ116" s="42"/>
      <c r="AR116" s="42"/>
      <c r="AS116" s="42">
        <f t="shared" si="85"/>
        <v>0</v>
      </c>
      <c r="AT116" s="42">
        <f t="shared" si="86"/>
        <v>0</v>
      </c>
      <c r="AU116" s="42">
        <f t="shared" si="87"/>
        <v>0</v>
      </c>
      <c r="AV116" s="42">
        <f t="shared" si="88"/>
        <v>0</v>
      </c>
      <c r="AW116" s="42">
        <f t="shared" si="89"/>
        <v>0</v>
      </c>
      <c r="AX116" s="42">
        <f t="shared" si="90"/>
        <v>0</v>
      </c>
      <c r="AY116" s="42">
        <f t="shared" si="91"/>
        <v>0</v>
      </c>
    </row>
    <row r="117" spans="1:51" s="23" customFormat="1" ht="63.75">
      <c r="A117" s="12" t="s">
        <v>38</v>
      </c>
      <c r="B117" s="7" t="s">
        <v>75</v>
      </c>
      <c r="C117" s="12" t="s">
        <v>227</v>
      </c>
      <c r="D117" s="25" t="s">
        <v>7</v>
      </c>
      <c r="E117" s="7" t="s">
        <v>95</v>
      </c>
      <c r="F117" s="32">
        <v>7</v>
      </c>
      <c r="G117" s="32">
        <v>6</v>
      </c>
      <c r="H117" s="32" t="s">
        <v>291</v>
      </c>
      <c r="I117" s="7"/>
      <c r="J117" s="42">
        <f>90.809*1000</f>
        <v>90809</v>
      </c>
      <c r="K117" s="42"/>
      <c r="L117" s="42"/>
      <c r="M117" s="42"/>
      <c r="N117" s="42"/>
      <c r="O117" s="42">
        <f t="shared" si="66"/>
        <v>90809</v>
      </c>
      <c r="P117" s="42"/>
      <c r="Q117" s="42"/>
      <c r="R117" s="42"/>
      <c r="S117" s="42"/>
      <c r="T117" s="42"/>
      <c r="U117" s="42">
        <f t="shared" ref="U117:U123" si="95">T117+S117+R117+Q117+P117</f>
        <v>0</v>
      </c>
      <c r="V117" s="42"/>
      <c r="W117" s="42"/>
      <c r="X117" s="42"/>
      <c r="Y117" s="42"/>
      <c r="Z117" s="42"/>
      <c r="AA117" s="42">
        <f t="shared" si="92"/>
        <v>0</v>
      </c>
      <c r="AB117" s="42"/>
      <c r="AC117" s="42"/>
      <c r="AD117" s="42"/>
      <c r="AE117" s="42"/>
      <c r="AF117" s="42"/>
      <c r="AG117" s="42">
        <f t="shared" si="93"/>
        <v>0</v>
      </c>
      <c r="AH117" s="42">
        <f t="shared" si="94"/>
        <v>90809</v>
      </c>
      <c r="AI117" s="42">
        <f t="shared" si="84"/>
        <v>0</v>
      </c>
      <c r="AJ117" s="42">
        <f t="shared" si="84"/>
        <v>0</v>
      </c>
      <c r="AK117" s="42">
        <f t="shared" si="84"/>
        <v>0</v>
      </c>
      <c r="AL117" s="42">
        <f t="shared" si="84"/>
        <v>0</v>
      </c>
      <c r="AM117" s="42">
        <f t="shared" si="71"/>
        <v>90809</v>
      </c>
      <c r="AN117" s="42"/>
      <c r="AO117" s="42"/>
      <c r="AP117" s="42"/>
      <c r="AQ117" s="42"/>
      <c r="AR117" s="42"/>
      <c r="AS117" s="42">
        <f t="shared" si="85"/>
        <v>0</v>
      </c>
      <c r="AT117" s="42">
        <f t="shared" si="86"/>
        <v>90809</v>
      </c>
      <c r="AU117" s="42">
        <f t="shared" si="87"/>
        <v>0</v>
      </c>
      <c r="AV117" s="42">
        <f t="shared" si="88"/>
        <v>0</v>
      </c>
      <c r="AW117" s="42">
        <f t="shared" si="89"/>
        <v>0</v>
      </c>
      <c r="AX117" s="42">
        <f t="shared" si="90"/>
        <v>0</v>
      </c>
      <c r="AY117" s="42">
        <f t="shared" si="91"/>
        <v>90809</v>
      </c>
    </row>
    <row r="118" spans="1:51" s="23" customFormat="1">
      <c r="A118" s="12" t="s">
        <v>169</v>
      </c>
      <c r="B118" s="7"/>
      <c r="C118" s="7"/>
      <c r="D118" s="7"/>
      <c r="E118" s="7"/>
      <c r="F118" s="32"/>
      <c r="G118" s="32"/>
      <c r="H118" s="32"/>
      <c r="I118" s="7"/>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row>
    <row r="119" spans="1:51" s="23" customFormat="1" ht="38.25">
      <c r="A119" s="12" t="s">
        <v>170</v>
      </c>
      <c r="B119" s="7"/>
      <c r="C119" s="7"/>
      <c r="D119" s="7"/>
      <c r="E119" s="7"/>
      <c r="F119" s="32"/>
      <c r="G119" s="32"/>
      <c r="H119" s="32"/>
      <c r="I119" s="7"/>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row>
    <row r="120" spans="1:51" s="23" customFormat="1">
      <c r="A120" s="12" t="s">
        <v>165</v>
      </c>
      <c r="B120" s="7"/>
      <c r="C120" s="7"/>
      <c r="D120" s="7"/>
      <c r="E120" s="7"/>
      <c r="F120" s="32"/>
      <c r="G120" s="32"/>
      <c r="H120" s="32"/>
      <c r="I120" s="7"/>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row>
    <row r="121" spans="1:51" s="23" customFormat="1">
      <c r="A121" s="12" t="s">
        <v>146</v>
      </c>
      <c r="B121" s="7"/>
      <c r="C121" s="7"/>
      <c r="D121" s="7"/>
      <c r="E121" s="7"/>
      <c r="F121" s="32"/>
      <c r="G121" s="32"/>
      <c r="H121" s="32"/>
      <c r="I121" s="7"/>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row>
    <row r="122" spans="1:51" s="23" customFormat="1" ht="89.25">
      <c r="A122" s="12" t="s">
        <v>39</v>
      </c>
      <c r="B122" s="7" t="s">
        <v>75</v>
      </c>
      <c r="C122" s="12" t="s">
        <v>228</v>
      </c>
      <c r="D122" s="7" t="s">
        <v>10</v>
      </c>
      <c r="E122" s="25" t="s">
        <v>118</v>
      </c>
      <c r="F122" s="32">
        <v>7</v>
      </c>
      <c r="G122" s="34" t="s">
        <v>285</v>
      </c>
      <c r="H122" s="32" t="s">
        <v>291</v>
      </c>
      <c r="I122" s="7"/>
      <c r="J122" s="42">
        <v>22000</v>
      </c>
      <c r="K122" s="42"/>
      <c r="L122" s="42"/>
      <c r="M122" s="42"/>
      <c r="N122" s="42"/>
      <c r="O122" s="42">
        <f t="shared" ref="O122:O127" si="96">N122+M122+L122+K122+J122</f>
        <v>22000</v>
      </c>
      <c r="P122" s="42"/>
      <c r="Q122" s="42"/>
      <c r="R122" s="42"/>
      <c r="S122" s="42"/>
      <c r="T122" s="42"/>
      <c r="U122" s="42">
        <f t="shared" si="95"/>
        <v>0</v>
      </c>
      <c r="V122" s="42"/>
      <c r="W122" s="42"/>
      <c r="X122" s="42"/>
      <c r="Y122" s="42"/>
      <c r="Z122" s="42"/>
      <c r="AA122" s="42">
        <f t="shared" si="92"/>
        <v>0</v>
      </c>
      <c r="AB122" s="42"/>
      <c r="AC122" s="42"/>
      <c r="AD122" s="42"/>
      <c r="AE122" s="42"/>
      <c r="AF122" s="42"/>
      <c r="AG122" s="42">
        <f t="shared" si="93"/>
        <v>0</v>
      </c>
      <c r="AH122" s="42">
        <f t="shared" ref="AH122:AL127" si="97">AB122+V122+P122+J122</f>
        <v>22000</v>
      </c>
      <c r="AI122" s="42">
        <f t="shared" si="97"/>
        <v>0</v>
      </c>
      <c r="AJ122" s="42">
        <f t="shared" si="97"/>
        <v>0</v>
      </c>
      <c r="AK122" s="42">
        <f t="shared" si="97"/>
        <v>0</v>
      </c>
      <c r="AL122" s="42">
        <f t="shared" si="97"/>
        <v>0</v>
      </c>
      <c r="AM122" s="42">
        <f t="shared" si="71"/>
        <v>22000</v>
      </c>
      <c r="AN122" s="42"/>
      <c r="AO122" s="42"/>
      <c r="AP122" s="42"/>
      <c r="AQ122" s="42"/>
      <c r="AR122" s="42"/>
      <c r="AS122" s="42">
        <f t="shared" si="85"/>
        <v>0</v>
      </c>
      <c r="AT122" s="42">
        <f t="shared" si="86"/>
        <v>22000</v>
      </c>
      <c r="AU122" s="42">
        <f t="shared" si="87"/>
        <v>0</v>
      </c>
      <c r="AV122" s="42">
        <f t="shared" si="88"/>
        <v>0</v>
      </c>
      <c r="AW122" s="42">
        <f t="shared" si="89"/>
        <v>0</v>
      </c>
      <c r="AX122" s="42">
        <f t="shared" si="90"/>
        <v>0</v>
      </c>
      <c r="AY122" s="42">
        <f t="shared" si="91"/>
        <v>22000</v>
      </c>
    </row>
    <row r="123" spans="1:51" s="23" customFormat="1" ht="27">
      <c r="A123" s="12" t="s">
        <v>86</v>
      </c>
      <c r="B123" s="7" t="s">
        <v>75</v>
      </c>
      <c r="C123" s="7"/>
      <c r="D123" s="7" t="s">
        <v>10</v>
      </c>
      <c r="E123" s="25" t="s">
        <v>118</v>
      </c>
      <c r="F123" s="32"/>
      <c r="G123" s="32"/>
      <c r="H123" s="32"/>
      <c r="I123" s="7"/>
      <c r="J123" s="42">
        <v>0</v>
      </c>
      <c r="K123" s="42"/>
      <c r="L123" s="42"/>
      <c r="M123" s="42"/>
      <c r="N123" s="42"/>
      <c r="O123" s="42">
        <f t="shared" si="96"/>
        <v>0</v>
      </c>
      <c r="P123" s="42"/>
      <c r="Q123" s="42"/>
      <c r="R123" s="42"/>
      <c r="S123" s="42"/>
      <c r="T123" s="42"/>
      <c r="U123" s="42">
        <f t="shared" si="95"/>
        <v>0</v>
      </c>
      <c r="V123" s="42"/>
      <c r="W123" s="42"/>
      <c r="X123" s="42"/>
      <c r="Y123" s="42"/>
      <c r="Z123" s="42"/>
      <c r="AA123" s="42">
        <f t="shared" si="92"/>
        <v>0</v>
      </c>
      <c r="AB123" s="42"/>
      <c r="AC123" s="42"/>
      <c r="AD123" s="42"/>
      <c r="AE123" s="42"/>
      <c r="AF123" s="42"/>
      <c r="AG123" s="42">
        <f t="shared" si="93"/>
        <v>0</v>
      </c>
      <c r="AH123" s="42">
        <f t="shared" si="97"/>
        <v>0</v>
      </c>
      <c r="AI123" s="42">
        <f t="shared" si="97"/>
        <v>0</v>
      </c>
      <c r="AJ123" s="42">
        <f t="shared" si="97"/>
        <v>0</v>
      </c>
      <c r="AK123" s="42">
        <f t="shared" si="97"/>
        <v>0</v>
      </c>
      <c r="AL123" s="42">
        <f t="shared" si="97"/>
        <v>0</v>
      </c>
      <c r="AM123" s="42">
        <f t="shared" si="71"/>
        <v>0</v>
      </c>
      <c r="AN123" s="42"/>
      <c r="AO123" s="42"/>
      <c r="AP123" s="42"/>
      <c r="AQ123" s="42"/>
      <c r="AR123" s="42"/>
      <c r="AS123" s="42">
        <f t="shared" si="85"/>
        <v>0</v>
      </c>
      <c r="AT123" s="42">
        <f t="shared" si="86"/>
        <v>0</v>
      </c>
      <c r="AU123" s="42">
        <f t="shared" si="87"/>
        <v>0</v>
      </c>
      <c r="AV123" s="42">
        <f t="shared" si="88"/>
        <v>0</v>
      </c>
      <c r="AW123" s="42">
        <f t="shared" si="89"/>
        <v>0</v>
      </c>
      <c r="AX123" s="42">
        <f t="shared" si="90"/>
        <v>0</v>
      </c>
      <c r="AY123" s="42">
        <f t="shared" si="91"/>
        <v>0</v>
      </c>
    </row>
    <row r="124" spans="1:51" s="23" customFormat="1" ht="63.75">
      <c r="A124" s="12" t="s">
        <v>40</v>
      </c>
      <c r="B124" s="7" t="s">
        <v>75</v>
      </c>
      <c r="C124" s="12" t="s">
        <v>229</v>
      </c>
      <c r="D124" s="7" t="s">
        <v>10</v>
      </c>
      <c r="E124" s="25" t="s">
        <v>118</v>
      </c>
      <c r="F124" s="32"/>
      <c r="G124" s="34" t="s">
        <v>285</v>
      </c>
      <c r="H124" s="32" t="s">
        <v>291</v>
      </c>
      <c r="I124" s="7"/>
      <c r="J124" s="42">
        <v>11614</v>
      </c>
      <c r="K124" s="42"/>
      <c r="L124" s="42"/>
      <c r="M124" s="42"/>
      <c r="N124" s="42"/>
      <c r="O124" s="42">
        <f t="shared" si="96"/>
        <v>11614</v>
      </c>
      <c r="P124" s="42">
        <v>14988</v>
      </c>
      <c r="Q124" s="42"/>
      <c r="R124" s="42"/>
      <c r="S124" s="42"/>
      <c r="T124" s="42"/>
      <c r="U124" s="42">
        <f>T124+S124+R124+Q124+P124</f>
        <v>14988</v>
      </c>
      <c r="V124" s="42"/>
      <c r="W124" s="42"/>
      <c r="X124" s="42"/>
      <c r="Y124" s="42"/>
      <c r="Z124" s="42"/>
      <c r="AA124" s="42">
        <f t="shared" si="92"/>
        <v>0</v>
      </c>
      <c r="AB124" s="42"/>
      <c r="AC124" s="42"/>
      <c r="AD124" s="42"/>
      <c r="AE124" s="42"/>
      <c r="AF124" s="42"/>
      <c r="AG124" s="42">
        <f t="shared" si="93"/>
        <v>0</v>
      </c>
      <c r="AH124" s="42">
        <f t="shared" si="97"/>
        <v>26602</v>
      </c>
      <c r="AI124" s="42">
        <f t="shared" si="97"/>
        <v>0</v>
      </c>
      <c r="AJ124" s="42">
        <f t="shared" si="97"/>
        <v>0</v>
      </c>
      <c r="AK124" s="42">
        <f t="shared" si="97"/>
        <v>0</v>
      </c>
      <c r="AL124" s="42">
        <f t="shared" si="97"/>
        <v>0</v>
      </c>
      <c r="AM124" s="42">
        <f t="shared" si="71"/>
        <v>26602</v>
      </c>
      <c r="AN124" s="42"/>
      <c r="AO124" s="42"/>
      <c r="AP124" s="42"/>
      <c r="AQ124" s="42"/>
      <c r="AR124" s="42"/>
      <c r="AS124" s="42">
        <f t="shared" si="85"/>
        <v>0</v>
      </c>
      <c r="AT124" s="42">
        <f t="shared" si="86"/>
        <v>26602</v>
      </c>
      <c r="AU124" s="42">
        <f t="shared" si="87"/>
        <v>0</v>
      </c>
      <c r="AV124" s="42">
        <f t="shared" si="88"/>
        <v>0</v>
      </c>
      <c r="AW124" s="42">
        <f t="shared" si="89"/>
        <v>0</v>
      </c>
      <c r="AX124" s="42">
        <f t="shared" si="90"/>
        <v>0</v>
      </c>
      <c r="AY124" s="42">
        <f t="shared" si="91"/>
        <v>26602</v>
      </c>
    </row>
    <row r="125" spans="1:51" s="23" customFormat="1" ht="25.5">
      <c r="A125" s="12" t="s">
        <v>41</v>
      </c>
      <c r="B125" s="7" t="s">
        <v>75</v>
      </c>
      <c r="C125" s="7" t="s">
        <v>368</v>
      </c>
      <c r="D125" s="7" t="s">
        <v>10</v>
      </c>
      <c r="E125" s="25" t="s">
        <v>118</v>
      </c>
      <c r="F125" s="32"/>
      <c r="G125" s="34" t="s">
        <v>285</v>
      </c>
      <c r="H125" s="32" t="s">
        <v>288</v>
      </c>
      <c r="I125" s="7"/>
      <c r="J125" s="42">
        <v>62965</v>
      </c>
      <c r="K125" s="42"/>
      <c r="L125" s="42"/>
      <c r="M125" s="42"/>
      <c r="N125" s="42"/>
      <c r="O125" s="42">
        <f t="shared" si="96"/>
        <v>62965</v>
      </c>
      <c r="P125" s="42"/>
      <c r="Q125" s="42"/>
      <c r="R125" s="42"/>
      <c r="S125" s="42"/>
      <c r="T125" s="42"/>
      <c r="U125" s="42">
        <f>T125+S125+R125+Q125+P125</f>
        <v>0</v>
      </c>
      <c r="V125" s="42"/>
      <c r="W125" s="42"/>
      <c r="X125" s="42"/>
      <c r="Y125" s="42"/>
      <c r="Z125" s="42"/>
      <c r="AA125" s="42">
        <f t="shared" si="92"/>
        <v>0</v>
      </c>
      <c r="AB125" s="42"/>
      <c r="AC125" s="42"/>
      <c r="AD125" s="42"/>
      <c r="AE125" s="42"/>
      <c r="AF125" s="42"/>
      <c r="AG125" s="42">
        <f t="shared" si="93"/>
        <v>0</v>
      </c>
      <c r="AH125" s="42">
        <f t="shared" si="97"/>
        <v>62965</v>
      </c>
      <c r="AI125" s="42">
        <f t="shared" si="97"/>
        <v>0</v>
      </c>
      <c r="AJ125" s="42">
        <f t="shared" si="97"/>
        <v>0</v>
      </c>
      <c r="AK125" s="42">
        <f t="shared" si="97"/>
        <v>0</v>
      </c>
      <c r="AL125" s="42">
        <f t="shared" si="97"/>
        <v>0</v>
      </c>
      <c r="AM125" s="42">
        <f t="shared" si="71"/>
        <v>62965</v>
      </c>
      <c r="AN125" s="42"/>
      <c r="AO125" s="42"/>
      <c r="AP125" s="42"/>
      <c r="AQ125" s="42"/>
      <c r="AR125" s="42"/>
      <c r="AS125" s="42">
        <f t="shared" si="85"/>
        <v>0</v>
      </c>
      <c r="AT125" s="42">
        <f t="shared" si="86"/>
        <v>62965</v>
      </c>
      <c r="AU125" s="42">
        <f t="shared" si="87"/>
        <v>0</v>
      </c>
      <c r="AV125" s="42">
        <f t="shared" si="88"/>
        <v>0</v>
      </c>
      <c r="AW125" s="42">
        <f t="shared" si="89"/>
        <v>0</v>
      </c>
      <c r="AX125" s="42">
        <f t="shared" si="90"/>
        <v>0</v>
      </c>
      <c r="AY125" s="42">
        <f t="shared" si="91"/>
        <v>62965</v>
      </c>
    </row>
    <row r="126" spans="1:51" s="23" customFormat="1" ht="76.5">
      <c r="A126" s="12" t="s">
        <v>105</v>
      </c>
      <c r="B126" s="7" t="s">
        <v>75</v>
      </c>
      <c r="C126" s="12" t="s">
        <v>230</v>
      </c>
      <c r="D126" s="7" t="s">
        <v>7</v>
      </c>
      <c r="E126" s="7" t="s">
        <v>96</v>
      </c>
      <c r="F126" s="32">
        <v>7</v>
      </c>
      <c r="G126" s="34" t="s">
        <v>285</v>
      </c>
      <c r="H126" s="32" t="s">
        <v>288</v>
      </c>
      <c r="I126" s="7"/>
      <c r="J126" s="42"/>
      <c r="K126" s="42"/>
      <c r="L126" s="42"/>
      <c r="M126" s="42">
        <v>3440</v>
      </c>
      <c r="N126" s="42"/>
      <c r="O126" s="42">
        <f t="shared" si="96"/>
        <v>3440</v>
      </c>
      <c r="P126" s="42"/>
      <c r="Q126" s="42"/>
      <c r="R126" s="42"/>
      <c r="S126" s="42">
        <v>4518</v>
      </c>
      <c r="T126" s="42"/>
      <c r="U126" s="42">
        <f>T126+S126+R126+Q126+P126</f>
        <v>4518</v>
      </c>
      <c r="V126" s="42">
        <v>0</v>
      </c>
      <c r="W126" s="42"/>
      <c r="X126" s="42"/>
      <c r="Y126" s="42"/>
      <c r="Z126" s="42"/>
      <c r="AA126" s="42">
        <f t="shared" si="92"/>
        <v>0</v>
      </c>
      <c r="AB126" s="42"/>
      <c r="AC126" s="42"/>
      <c r="AD126" s="42"/>
      <c r="AE126" s="42"/>
      <c r="AF126" s="42"/>
      <c r="AG126" s="42">
        <f t="shared" si="93"/>
        <v>0</v>
      </c>
      <c r="AH126" s="42">
        <f t="shared" si="97"/>
        <v>0</v>
      </c>
      <c r="AI126" s="42">
        <f t="shared" si="97"/>
        <v>0</v>
      </c>
      <c r="AJ126" s="42">
        <f t="shared" si="97"/>
        <v>0</v>
      </c>
      <c r="AK126" s="42">
        <f t="shared" si="97"/>
        <v>7958</v>
      </c>
      <c r="AL126" s="42">
        <f t="shared" si="97"/>
        <v>0</v>
      </c>
      <c r="AM126" s="42">
        <f t="shared" si="71"/>
        <v>7958</v>
      </c>
      <c r="AN126" s="42"/>
      <c r="AO126" s="42"/>
      <c r="AP126" s="42"/>
      <c r="AQ126" s="42"/>
      <c r="AR126" s="42"/>
      <c r="AS126" s="42">
        <f t="shared" si="85"/>
        <v>0</v>
      </c>
      <c r="AT126" s="42">
        <f t="shared" si="86"/>
        <v>0</v>
      </c>
      <c r="AU126" s="42">
        <f t="shared" si="87"/>
        <v>0</v>
      </c>
      <c r="AV126" s="42">
        <f t="shared" si="88"/>
        <v>0</v>
      </c>
      <c r="AW126" s="42">
        <f t="shared" si="89"/>
        <v>7958</v>
      </c>
      <c r="AX126" s="42">
        <f t="shared" si="90"/>
        <v>0</v>
      </c>
      <c r="AY126" s="42">
        <f t="shared" si="91"/>
        <v>7958</v>
      </c>
    </row>
    <row r="127" spans="1:51" s="23" customFormat="1" ht="140.25">
      <c r="A127" s="12" t="s">
        <v>42</v>
      </c>
      <c r="B127" s="7" t="s">
        <v>75</v>
      </c>
      <c r="C127" s="12" t="s">
        <v>231</v>
      </c>
      <c r="D127" s="7" t="s">
        <v>7</v>
      </c>
      <c r="E127" s="9" t="s">
        <v>97</v>
      </c>
      <c r="F127" s="32">
        <v>7</v>
      </c>
      <c r="G127" s="34" t="s">
        <v>285</v>
      </c>
      <c r="H127" s="32" t="s">
        <v>288</v>
      </c>
      <c r="I127" s="9"/>
      <c r="J127" s="42"/>
      <c r="K127" s="42"/>
      <c r="L127" s="42"/>
      <c r="M127" s="42"/>
      <c r="N127" s="42"/>
      <c r="O127" s="42">
        <f t="shared" si="96"/>
        <v>0</v>
      </c>
      <c r="P127" s="42">
        <v>100000</v>
      </c>
      <c r="Q127" s="42"/>
      <c r="R127" s="42"/>
      <c r="S127" s="42"/>
      <c r="T127" s="42"/>
      <c r="U127" s="42">
        <f>T127+S127+R127+Q127+P127</f>
        <v>100000</v>
      </c>
      <c r="V127" s="42"/>
      <c r="W127" s="42"/>
      <c r="X127" s="42"/>
      <c r="Y127" s="42"/>
      <c r="Z127" s="42"/>
      <c r="AA127" s="42">
        <f t="shared" si="92"/>
        <v>0</v>
      </c>
      <c r="AB127" s="42"/>
      <c r="AC127" s="42"/>
      <c r="AD127" s="42"/>
      <c r="AE127" s="42"/>
      <c r="AF127" s="42"/>
      <c r="AG127" s="42">
        <f t="shared" si="93"/>
        <v>0</v>
      </c>
      <c r="AH127" s="42">
        <f t="shared" si="97"/>
        <v>100000</v>
      </c>
      <c r="AI127" s="42">
        <f t="shared" si="97"/>
        <v>0</v>
      </c>
      <c r="AJ127" s="42">
        <f t="shared" si="97"/>
        <v>0</v>
      </c>
      <c r="AK127" s="42">
        <f t="shared" si="97"/>
        <v>0</v>
      </c>
      <c r="AL127" s="42">
        <f t="shared" si="97"/>
        <v>0</v>
      </c>
      <c r="AM127" s="42">
        <f t="shared" si="71"/>
        <v>100000</v>
      </c>
      <c r="AN127" s="42"/>
      <c r="AO127" s="42"/>
      <c r="AP127" s="42"/>
      <c r="AQ127" s="42"/>
      <c r="AR127" s="42"/>
      <c r="AS127" s="42">
        <f t="shared" si="85"/>
        <v>0</v>
      </c>
      <c r="AT127" s="42">
        <f t="shared" si="86"/>
        <v>100000</v>
      </c>
      <c r="AU127" s="42">
        <f t="shared" si="87"/>
        <v>0</v>
      </c>
      <c r="AV127" s="42">
        <f t="shared" si="88"/>
        <v>0</v>
      </c>
      <c r="AW127" s="42">
        <f t="shared" si="89"/>
        <v>0</v>
      </c>
      <c r="AX127" s="42">
        <f t="shared" si="90"/>
        <v>0</v>
      </c>
      <c r="AY127" s="42">
        <f t="shared" si="91"/>
        <v>100000</v>
      </c>
    </row>
    <row r="128" spans="1:51" s="23" customFormat="1" ht="25.5">
      <c r="A128" s="12" t="s">
        <v>171</v>
      </c>
      <c r="B128" s="7"/>
      <c r="C128" s="7"/>
      <c r="D128" s="7"/>
      <c r="E128" s="9"/>
      <c r="F128" s="34"/>
      <c r="G128" s="34"/>
      <c r="H128" s="34"/>
      <c r="I128" s="9"/>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row>
    <row r="129" spans="1:51" s="23" customFormat="1">
      <c r="A129" s="12" t="s">
        <v>165</v>
      </c>
      <c r="B129" s="7"/>
      <c r="C129" s="7"/>
      <c r="D129" s="7"/>
      <c r="E129" s="9"/>
      <c r="F129" s="34"/>
      <c r="G129" s="34"/>
      <c r="H129" s="34"/>
      <c r="I129" s="9"/>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row>
    <row r="130" spans="1:51" s="23" customFormat="1">
      <c r="A130" s="12" t="s">
        <v>146</v>
      </c>
      <c r="B130" s="7"/>
      <c r="C130" s="7"/>
      <c r="D130" s="7"/>
      <c r="E130" s="9"/>
      <c r="F130" s="34"/>
      <c r="G130" s="34"/>
      <c r="H130" s="34"/>
      <c r="I130" s="9"/>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row>
    <row r="131" spans="1:51" s="23" customFormat="1" ht="76.5">
      <c r="A131" s="12" t="s">
        <v>74</v>
      </c>
      <c r="B131" s="7" t="s">
        <v>75</v>
      </c>
      <c r="C131" s="12" t="s">
        <v>232</v>
      </c>
      <c r="D131" s="7" t="s">
        <v>10</v>
      </c>
      <c r="E131" s="25" t="s">
        <v>118</v>
      </c>
      <c r="F131" s="32">
        <v>7</v>
      </c>
      <c r="G131" s="34" t="s">
        <v>285</v>
      </c>
      <c r="H131" s="32" t="s">
        <v>288</v>
      </c>
      <c r="I131" s="7"/>
      <c r="J131" s="42"/>
      <c r="K131" s="42"/>
      <c r="L131" s="42"/>
      <c r="M131" s="42"/>
      <c r="N131" s="42"/>
      <c r="O131" s="42">
        <f t="shared" ref="O131:O145" si="98">N131+M131+L131+K131+J131</f>
        <v>0</v>
      </c>
      <c r="P131" s="42">
        <v>81692</v>
      </c>
      <c r="Q131" s="42"/>
      <c r="R131" s="42"/>
      <c r="S131" s="42"/>
      <c r="T131" s="42"/>
      <c r="U131" s="42">
        <f>T131+S131+R131+Q131+P131</f>
        <v>81692</v>
      </c>
      <c r="V131" s="42"/>
      <c r="W131" s="42"/>
      <c r="X131" s="42"/>
      <c r="Y131" s="42"/>
      <c r="Z131" s="42"/>
      <c r="AA131" s="42">
        <f t="shared" ref="AA131:AA137" si="99">Z131+Y131+X131+W131+V131</f>
        <v>0</v>
      </c>
      <c r="AB131" s="42"/>
      <c r="AC131" s="42"/>
      <c r="AD131" s="42"/>
      <c r="AE131" s="42"/>
      <c r="AF131" s="42"/>
      <c r="AG131" s="42">
        <f t="shared" si="93"/>
        <v>0</v>
      </c>
      <c r="AH131" s="42">
        <f t="shared" ref="AH131:AL131" si="100">AB131+V131+P131+J131</f>
        <v>81692</v>
      </c>
      <c r="AI131" s="42">
        <f t="shared" si="100"/>
        <v>0</v>
      </c>
      <c r="AJ131" s="42">
        <f t="shared" si="100"/>
        <v>0</v>
      </c>
      <c r="AK131" s="42">
        <f t="shared" si="100"/>
        <v>0</v>
      </c>
      <c r="AL131" s="42">
        <f t="shared" si="100"/>
        <v>0</v>
      </c>
      <c r="AM131" s="42">
        <f t="shared" si="71"/>
        <v>81692</v>
      </c>
      <c r="AN131" s="42"/>
      <c r="AO131" s="42"/>
      <c r="AP131" s="42"/>
      <c r="AQ131" s="42"/>
      <c r="AR131" s="42"/>
      <c r="AS131" s="42">
        <f t="shared" si="85"/>
        <v>0</v>
      </c>
      <c r="AT131" s="42">
        <f t="shared" si="86"/>
        <v>81692</v>
      </c>
      <c r="AU131" s="42">
        <f t="shared" si="87"/>
        <v>0</v>
      </c>
      <c r="AV131" s="42">
        <f t="shared" si="88"/>
        <v>0</v>
      </c>
      <c r="AW131" s="42">
        <f t="shared" si="89"/>
        <v>0</v>
      </c>
      <c r="AX131" s="42">
        <f t="shared" si="90"/>
        <v>0</v>
      </c>
      <c r="AY131" s="42">
        <f t="shared" si="91"/>
        <v>81692</v>
      </c>
    </row>
    <row r="132" spans="1:51" s="23" customFormat="1" ht="25.5">
      <c r="A132" s="12" t="s">
        <v>172</v>
      </c>
      <c r="B132" s="7"/>
      <c r="C132" s="7"/>
      <c r="D132" s="7"/>
      <c r="E132" s="7"/>
      <c r="F132" s="32"/>
      <c r="G132" s="32"/>
      <c r="H132" s="32"/>
      <c r="I132" s="7"/>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row>
    <row r="133" spans="1:51" s="23" customFormat="1">
      <c r="A133" s="12" t="s">
        <v>165</v>
      </c>
      <c r="B133" s="7"/>
      <c r="C133" s="7"/>
      <c r="D133" s="7"/>
      <c r="E133" s="7"/>
      <c r="F133" s="32"/>
      <c r="G133" s="32"/>
      <c r="H133" s="32"/>
      <c r="I133" s="7"/>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row>
    <row r="134" spans="1:51" s="23" customFormat="1">
      <c r="A134" s="12" t="s">
        <v>146</v>
      </c>
      <c r="B134" s="7"/>
      <c r="C134" s="7"/>
      <c r="D134" s="7"/>
      <c r="E134" s="7"/>
      <c r="F134" s="32"/>
      <c r="G134" s="32"/>
      <c r="H134" s="32"/>
      <c r="I134" s="7"/>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row>
    <row r="135" spans="1:51" s="23" customFormat="1" ht="102">
      <c r="A135" s="12" t="s">
        <v>43</v>
      </c>
      <c r="B135" s="7" t="s">
        <v>75</v>
      </c>
      <c r="C135" s="12" t="s">
        <v>233</v>
      </c>
      <c r="D135" s="25" t="s">
        <v>7</v>
      </c>
      <c r="E135" s="7" t="s">
        <v>95</v>
      </c>
      <c r="F135" s="32">
        <v>7</v>
      </c>
      <c r="G135" s="34" t="s">
        <v>285</v>
      </c>
      <c r="H135" s="32" t="s">
        <v>291</v>
      </c>
      <c r="I135" s="7"/>
      <c r="J135" s="42">
        <v>12000</v>
      </c>
      <c r="K135" s="42"/>
      <c r="L135" s="42"/>
      <c r="M135" s="42"/>
      <c r="N135" s="42"/>
      <c r="O135" s="42">
        <f t="shared" si="98"/>
        <v>12000</v>
      </c>
      <c r="P135" s="42"/>
      <c r="Q135" s="42"/>
      <c r="R135" s="42"/>
      <c r="S135" s="42"/>
      <c r="T135" s="42"/>
      <c r="U135" s="42">
        <f t="shared" ref="U135:U137" si="101">T135+S135+R135+Q135+P135</f>
        <v>0</v>
      </c>
      <c r="V135" s="42"/>
      <c r="W135" s="42"/>
      <c r="X135" s="42"/>
      <c r="Y135" s="42"/>
      <c r="Z135" s="42"/>
      <c r="AA135" s="42">
        <f t="shared" si="99"/>
        <v>0</v>
      </c>
      <c r="AB135" s="42"/>
      <c r="AC135" s="42"/>
      <c r="AD135" s="42"/>
      <c r="AE135" s="42"/>
      <c r="AF135" s="42"/>
      <c r="AG135" s="42">
        <f t="shared" ref="AG135:AG138" si="102">AF135+AE135+AD135+AC135+AB135</f>
        <v>0</v>
      </c>
      <c r="AH135" s="42">
        <f t="shared" ref="AH135:AL135" si="103">AB135+V135+P135+J135</f>
        <v>12000</v>
      </c>
      <c r="AI135" s="42">
        <f t="shared" si="103"/>
        <v>0</v>
      </c>
      <c r="AJ135" s="42">
        <f t="shared" si="103"/>
        <v>0</v>
      </c>
      <c r="AK135" s="42">
        <f t="shared" si="103"/>
        <v>0</v>
      </c>
      <c r="AL135" s="42">
        <f t="shared" si="103"/>
        <v>0</v>
      </c>
      <c r="AM135" s="42">
        <f t="shared" si="71"/>
        <v>12000</v>
      </c>
      <c r="AN135" s="42"/>
      <c r="AO135" s="42"/>
      <c r="AP135" s="42"/>
      <c r="AQ135" s="42"/>
      <c r="AR135" s="42"/>
      <c r="AS135" s="42">
        <f t="shared" si="85"/>
        <v>0</v>
      </c>
      <c r="AT135" s="42">
        <f t="shared" si="86"/>
        <v>12000</v>
      </c>
      <c r="AU135" s="42">
        <f t="shared" si="87"/>
        <v>0</v>
      </c>
      <c r="AV135" s="42">
        <f t="shared" si="88"/>
        <v>0</v>
      </c>
      <c r="AW135" s="42">
        <f t="shared" si="89"/>
        <v>0</v>
      </c>
      <c r="AX135" s="42">
        <f t="shared" si="90"/>
        <v>0</v>
      </c>
      <c r="AY135" s="42">
        <f t="shared" si="91"/>
        <v>12000</v>
      </c>
    </row>
    <row r="136" spans="1:51" s="23" customFormat="1" ht="25.5">
      <c r="A136" s="12" t="s">
        <v>173</v>
      </c>
      <c r="B136" s="7"/>
      <c r="C136" s="7"/>
      <c r="D136" s="7"/>
      <c r="E136" s="7"/>
      <c r="F136" s="32"/>
      <c r="G136" s="32"/>
      <c r="H136" s="32"/>
      <c r="I136" s="7"/>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row>
    <row r="137" spans="1:51" s="23" customFormat="1" ht="165.75">
      <c r="A137" s="12" t="s">
        <v>85</v>
      </c>
      <c r="B137" s="7" t="s">
        <v>75</v>
      </c>
      <c r="C137" s="12" t="s">
        <v>234</v>
      </c>
      <c r="D137" s="7" t="s">
        <v>2</v>
      </c>
      <c r="E137" s="7" t="s">
        <v>98</v>
      </c>
      <c r="F137" s="32">
        <v>7</v>
      </c>
      <c r="G137" s="34" t="s">
        <v>285</v>
      </c>
      <c r="H137" s="32" t="s">
        <v>291</v>
      </c>
      <c r="I137" s="7"/>
      <c r="J137" s="42"/>
      <c r="K137" s="42"/>
      <c r="L137" s="42"/>
      <c r="M137" s="42"/>
      <c r="N137" s="42"/>
      <c r="O137" s="42">
        <f t="shared" si="98"/>
        <v>0</v>
      </c>
      <c r="P137" s="42"/>
      <c r="Q137" s="42"/>
      <c r="R137" s="42"/>
      <c r="S137" s="42"/>
      <c r="T137" s="42"/>
      <c r="U137" s="42">
        <f t="shared" si="101"/>
        <v>0</v>
      </c>
      <c r="V137" s="42"/>
      <c r="W137" s="42"/>
      <c r="X137" s="42"/>
      <c r="Y137" s="42"/>
      <c r="Z137" s="42"/>
      <c r="AA137" s="42">
        <f t="shared" si="99"/>
        <v>0</v>
      </c>
      <c r="AB137" s="42"/>
      <c r="AC137" s="42"/>
      <c r="AD137" s="42"/>
      <c r="AE137" s="42"/>
      <c r="AF137" s="42"/>
      <c r="AG137" s="42">
        <f t="shared" si="102"/>
        <v>0</v>
      </c>
      <c r="AH137" s="42">
        <f t="shared" ref="AH137:AL139" si="104">AB137+V137+P137+J137</f>
        <v>0</v>
      </c>
      <c r="AI137" s="42">
        <f t="shared" si="104"/>
        <v>0</v>
      </c>
      <c r="AJ137" s="42">
        <f t="shared" si="104"/>
        <v>0</v>
      </c>
      <c r="AK137" s="42">
        <f t="shared" si="104"/>
        <v>0</v>
      </c>
      <c r="AL137" s="42">
        <f t="shared" si="104"/>
        <v>0</v>
      </c>
      <c r="AM137" s="42">
        <f t="shared" si="71"/>
        <v>0</v>
      </c>
      <c r="AN137" s="42"/>
      <c r="AO137" s="42"/>
      <c r="AP137" s="42"/>
      <c r="AQ137" s="42"/>
      <c r="AR137" s="42"/>
      <c r="AS137" s="42">
        <f t="shared" si="85"/>
        <v>0</v>
      </c>
      <c r="AT137" s="42">
        <f t="shared" si="86"/>
        <v>0</v>
      </c>
      <c r="AU137" s="42">
        <f t="shared" si="87"/>
        <v>0</v>
      </c>
      <c r="AV137" s="42">
        <f t="shared" si="88"/>
        <v>0</v>
      </c>
      <c r="AW137" s="42">
        <f t="shared" si="89"/>
        <v>0</v>
      </c>
      <c r="AX137" s="42">
        <f t="shared" si="90"/>
        <v>0</v>
      </c>
      <c r="AY137" s="42">
        <f t="shared" si="91"/>
        <v>0</v>
      </c>
    </row>
    <row r="138" spans="1:51" s="23" customFormat="1" ht="65.25">
      <c r="A138" s="12" t="s">
        <v>106</v>
      </c>
      <c r="B138" s="7" t="s">
        <v>75</v>
      </c>
      <c r="C138" s="7"/>
      <c r="D138" s="7" t="s">
        <v>2</v>
      </c>
      <c r="E138" s="7" t="s">
        <v>98</v>
      </c>
      <c r="F138" s="32">
        <v>7</v>
      </c>
      <c r="G138" s="34" t="s">
        <v>285</v>
      </c>
      <c r="H138" s="32" t="s">
        <v>291</v>
      </c>
      <c r="I138" s="7"/>
      <c r="J138" s="42">
        <v>14400</v>
      </c>
      <c r="K138" s="42"/>
      <c r="L138" s="42"/>
      <c r="M138" s="42"/>
      <c r="N138" s="42"/>
      <c r="O138" s="42">
        <f t="shared" si="98"/>
        <v>14400</v>
      </c>
      <c r="P138" s="42">
        <v>17280</v>
      </c>
      <c r="Q138" s="42"/>
      <c r="R138" s="42"/>
      <c r="S138" s="42"/>
      <c r="T138" s="42"/>
      <c r="U138" s="42">
        <f>T138+S138+R138+Q138+P138</f>
        <v>17280</v>
      </c>
      <c r="V138" s="42"/>
      <c r="W138" s="42"/>
      <c r="X138" s="42"/>
      <c r="Y138" s="42"/>
      <c r="Z138" s="42"/>
      <c r="AA138" s="42">
        <f t="shared" ref="AA138:AA148" si="105">Z138+Y138+X138+W138+V138</f>
        <v>0</v>
      </c>
      <c r="AB138" s="42"/>
      <c r="AC138" s="42"/>
      <c r="AD138" s="42"/>
      <c r="AE138" s="42"/>
      <c r="AF138" s="42"/>
      <c r="AG138" s="42">
        <f t="shared" si="102"/>
        <v>0</v>
      </c>
      <c r="AH138" s="42">
        <f t="shared" si="104"/>
        <v>31680</v>
      </c>
      <c r="AI138" s="42">
        <f t="shared" si="104"/>
        <v>0</v>
      </c>
      <c r="AJ138" s="42">
        <f t="shared" si="104"/>
        <v>0</v>
      </c>
      <c r="AK138" s="42">
        <f t="shared" si="104"/>
        <v>0</v>
      </c>
      <c r="AL138" s="42">
        <f t="shared" si="104"/>
        <v>0</v>
      </c>
      <c r="AM138" s="42">
        <f t="shared" si="71"/>
        <v>31680</v>
      </c>
      <c r="AN138" s="42"/>
      <c r="AO138" s="42"/>
      <c r="AP138" s="42"/>
      <c r="AQ138" s="42"/>
      <c r="AR138" s="42"/>
      <c r="AS138" s="42">
        <f t="shared" si="85"/>
        <v>0</v>
      </c>
      <c r="AT138" s="42">
        <f t="shared" si="86"/>
        <v>31680</v>
      </c>
      <c r="AU138" s="42">
        <f t="shared" si="87"/>
        <v>0</v>
      </c>
      <c r="AV138" s="42">
        <f t="shared" si="88"/>
        <v>0</v>
      </c>
      <c r="AW138" s="42">
        <f t="shared" si="89"/>
        <v>0</v>
      </c>
      <c r="AX138" s="42">
        <f t="shared" si="90"/>
        <v>0</v>
      </c>
      <c r="AY138" s="42">
        <f t="shared" si="91"/>
        <v>31680</v>
      </c>
    </row>
    <row r="139" spans="1:51" s="23" customFormat="1" ht="102">
      <c r="A139" s="12" t="s">
        <v>44</v>
      </c>
      <c r="B139" s="7" t="s">
        <v>75</v>
      </c>
      <c r="C139" s="12" t="s">
        <v>235</v>
      </c>
      <c r="D139" s="7" t="s">
        <v>2</v>
      </c>
      <c r="E139" s="7" t="s">
        <v>98</v>
      </c>
      <c r="F139" s="32">
        <v>7</v>
      </c>
      <c r="G139" s="34" t="s">
        <v>285</v>
      </c>
      <c r="H139" s="32" t="s">
        <v>291</v>
      </c>
      <c r="I139" s="7"/>
      <c r="J139" s="42">
        <v>17280</v>
      </c>
      <c r="K139" s="42"/>
      <c r="L139" s="42"/>
      <c r="M139" s="42"/>
      <c r="N139" s="42"/>
      <c r="O139" s="42">
        <f t="shared" si="98"/>
        <v>17280</v>
      </c>
      <c r="P139" s="42">
        <v>43713</v>
      </c>
      <c r="Q139" s="42"/>
      <c r="R139" s="42"/>
      <c r="S139" s="42"/>
      <c r="T139" s="42"/>
      <c r="U139" s="42">
        <f>T139+S139+R139+Q139+P139</f>
        <v>43713</v>
      </c>
      <c r="V139" s="42">
        <v>24883</v>
      </c>
      <c r="W139" s="42"/>
      <c r="X139" s="42"/>
      <c r="Y139" s="42"/>
      <c r="Z139" s="42"/>
      <c r="AA139" s="42">
        <f t="shared" si="105"/>
        <v>24883</v>
      </c>
      <c r="AB139" s="42">
        <v>29860</v>
      </c>
      <c r="AC139" s="42"/>
      <c r="AD139" s="42"/>
      <c r="AE139" s="42"/>
      <c r="AF139" s="42"/>
      <c r="AG139" s="42">
        <f t="shared" ref="AG139:AG148" si="106">AF139+AE139+AD139+AC139+AB139</f>
        <v>29860</v>
      </c>
      <c r="AH139" s="42">
        <f t="shared" si="104"/>
        <v>115736</v>
      </c>
      <c r="AI139" s="42">
        <f t="shared" si="104"/>
        <v>0</v>
      </c>
      <c r="AJ139" s="42">
        <f t="shared" si="104"/>
        <v>0</v>
      </c>
      <c r="AK139" s="42">
        <f t="shared" si="104"/>
        <v>0</v>
      </c>
      <c r="AL139" s="42">
        <f t="shared" si="104"/>
        <v>0</v>
      </c>
      <c r="AM139" s="42">
        <f t="shared" si="71"/>
        <v>115736</v>
      </c>
      <c r="AN139" s="42"/>
      <c r="AO139" s="42"/>
      <c r="AP139" s="42"/>
      <c r="AQ139" s="42"/>
      <c r="AR139" s="42"/>
      <c r="AS139" s="42">
        <f t="shared" si="85"/>
        <v>0</v>
      </c>
      <c r="AT139" s="42">
        <f t="shared" si="86"/>
        <v>115736</v>
      </c>
      <c r="AU139" s="42">
        <f t="shared" si="87"/>
        <v>0</v>
      </c>
      <c r="AV139" s="42">
        <f t="shared" si="88"/>
        <v>0</v>
      </c>
      <c r="AW139" s="42">
        <f t="shared" si="89"/>
        <v>0</v>
      </c>
      <c r="AX139" s="42">
        <f t="shared" si="90"/>
        <v>0</v>
      </c>
      <c r="AY139" s="42">
        <f t="shared" si="91"/>
        <v>115736</v>
      </c>
    </row>
    <row r="140" spans="1:51" s="24" customFormat="1">
      <c r="A140" s="11" t="s">
        <v>398</v>
      </c>
      <c r="B140" s="19"/>
      <c r="C140" s="19"/>
      <c r="D140" s="8"/>
      <c r="E140" s="8"/>
      <c r="F140" s="33"/>
      <c r="G140" s="33"/>
      <c r="H140" s="33"/>
      <c r="I140" s="8"/>
      <c r="J140" s="42">
        <f>J139+J138+J137+J135+J131+J127+J126+J125+J124+J123+J122+J117+J116+J115</f>
        <v>245087</v>
      </c>
      <c r="K140" s="42">
        <f t="shared" ref="K140:N140" si="107">K139+K138+K137+K135+K131+K127+K126+K125+K124+K123+K122+K117+K116+K115</f>
        <v>0</v>
      </c>
      <c r="L140" s="42">
        <f t="shared" si="107"/>
        <v>0</v>
      </c>
      <c r="M140" s="42">
        <f t="shared" si="107"/>
        <v>3440</v>
      </c>
      <c r="N140" s="42">
        <f t="shared" si="107"/>
        <v>0</v>
      </c>
      <c r="O140" s="42">
        <f>J140+K140+L140+M140+N140</f>
        <v>248527</v>
      </c>
      <c r="P140" s="42">
        <f t="shared" ref="P140:T140" si="108">P139+P138+P137+P135+P131+P127+P126+P125+P124+P123+P122+P117+P116+P115</f>
        <v>257673</v>
      </c>
      <c r="Q140" s="42">
        <f t="shared" si="108"/>
        <v>0</v>
      </c>
      <c r="R140" s="42">
        <f t="shared" si="108"/>
        <v>0</v>
      </c>
      <c r="S140" s="42">
        <f t="shared" si="108"/>
        <v>4518</v>
      </c>
      <c r="T140" s="42">
        <f t="shared" si="108"/>
        <v>0</v>
      </c>
      <c r="U140" s="42">
        <f>P140+Q140+R140+S140+T140</f>
        <v>262191</v>
      </c>
      <c r="V140" s="42">
        <f t="shared" ref="V140:Z140" si="109">V139+V138+V137+V135+V131+V127+V126+V125+V124+V123+V122+V117+V116+V115</f>
        <v>24883</v>
      </c>
      <c r="W140" s="42">
        <f t="shared" si="109"/>
        <v>0</v>
      </c>
      <c r="X140" s="42">
        <f t="shared" si="109"/>
        <v>0</v>
      </c>
      <c r="Y140" s="42">
        <f t="shared" si="109"/>
        <v>0</v>
      </c>
      <c r="Z140" s="42">
        <f t="shared" si="109"/>
        <v>0</v>
      </c>
      <c r="AA140" s="42">
        <f>V140+W140+X140+Y140+Z140</f>
        <v>24883</v>
      </c>
      <c r="AB140" s="42">
        <f t="shared" ref="AB140:AF140" si="110">AB139+AB138+AB137+AB135+AB131+AB127+AB126+AB125+AB124+AB123+AB122+AB117+AB116+AB115</f>
        <v>29860</v>
      </c>
      <c r="AC140" s="42">
        <f t="shared" si="110"/>
        <v>0</v>
      </c>
      <c r="AD140" s="42">
        <f t="shared" si="110"/>
        <v>0</v>
      </c>
      <c r="AE140" s="42">
        <f t="shared" si="110"/>
        <v>0</v>
      </c>
      <c r="AF140" s="42">
        <f t="shared" si="110"/>
        <v>0</v>
      </c>
      <c r="AG140" s="42">
        <f>AB140+AC140+AD140+AE140+AF140</f>
        <v>29860</v>
      </c>
      <c r="AH140" s="42">
        <f t="shared" ref="AH140:AL140" si="111">AH139+AH138+AH137+AH135+AH131+AH127+AH126+AH125+AH124+AH123+AH122+AH117+AH116+AH115</f>
        <v>557503</v>
      </c>
      <c r="AI140" s="42">
        <f t="shared" si="111"/>
        <v>0</v>
      </c>
      <c r="AJ140" s="42">
        <f t="shared" si="111"/>
        <v>0</v>
      </c>
      <c r="AK140" s="42">
        <f t="shared" si="111"/>
        <v>7958</v>
      </c>
      <c r="AL140" s="42">
        <f t="shared" si="111"/>
        <v>0</v>
      </c>
      <c r="AM140" s="42">
        <f>AH140+AI140+AJ140+AK140+AL140</f>
        <v>565461</v>
      </c>
      <c r="AN140" s="42">
        <f t="shared" ref="AN140:AX140" si="112">AN139+AN138+AN137+AN135+AN131+AN127+AN126+AN125+AN124+AN123+AN122+AN117+AN116+AN115</f>
        <v>0</v>
      </c>
      <c r="AO140" s="42">
        <f t="shared" si="112"/>
        <v>0</v>
      </c>
      <c r="AP140" s="42">
        <f t="shared" si="112"/>
        <v>0</v>
      </c>
      <c r="AQ140" s="42">
        <f t="shared" si="112"/>
        <v>0</v>
      </c>
      <c r="AR140" s="42">
        <f t="shared" si="112"/>
        <v>0</v>
      </c>
      <c r="AS140" s="42">
        <f>AN140+AO140+AP140+AQ140+AR140</f>
        <v>0</v>
      </c>
      <c r="AT140" s="42">
        <f t="shared" si="112"/>
        <v>557503</v>
      </c>
      <c r="AU140" s="42">
        <f t="shared" si="112"/>
        <v>0</v>
      </c>
      <c r="AV140" s="42">
        <f t="shared" si="112"/>
        <v>0</v>
      </c>
      <c r="AW140" s="42">
        <f t="shared" si="112"/>
        <v>7958</v>
      </c>
      <c r="AX140" s="42">
        <f t="shared" si="112"/>
        <v>0</v>
      </c>
      <c r="AY140" s="42">
        <f>AY115+AY116+AY117+AY122+AY123+AY124+AY125+AY126+AY127+AY131+AY135+AY137+AY138+AY139</f>
        <v>565461</v>
      </c>
    </row>
    <row r="141" spans="1:51" s="24" customFormat="1">
      <c r="A141" s="12"/>
      <c r="B141" s="7"/>
      <c r="C141" s="7"/>
      <c r="D141" s="7"/>
      <c r="E141" s="7"/>
      <c r="F141" s="32"/>
      <c r="G141" s="32"/>
      <c r="H141" s="32"/>
      <c r="I141" s="7"/>
      <c r="J141" s="43"/>
      <c r="K141" s="43"/>
      <c r="L141" s="43"/>
      <c r="M141" s="43"/>
      <c r="N141" s="43"/>
      <c r="O141" s="42"/>
      <c r="P141" s="43"/>
      <c r="Q141" s="43"/>
      <c r="R141" s="43"/>
      <c r="S141" s="43"/>
      <c r="T141" s="43"/>
      <c r="U141" s="42"/>
      <c r="V141" s="43"/>
      <c r="W141" s="43"/>
      <c r="X141" s="43"/>
      <c r="Y141" s="43"/>
      <c r="Z141" s="43"/>
      <c r="AA141" s="42"/>
      <c r="AB141" s="43"/>
      <c r="AC141" s="43"/>
      <c r="AD141" s="43"/>
      <c r="AE141" s="43"/>
      <c r="AF141" s="43"/>
      <c r="AG141" s="42"/>
      <c r="AH141" s="42"/>
      <c r="AI141" s="42"/>
      <c r="AJ141" s="42"/>
      <c r="AK141" s="42"/>
      <c r="AL141" s="42"/>
      <c r="AM141" s="42"/>
      <c r="AN141" s="43"/>
      <c r="AO141" s="43"/>
      <c r="AP141" s="43"/>
      <c r="AQ141" s="43"/>
      <c r="AR141" s="43"/>
      <c r="AS141" s="42"/>
      <c r="AT141" s="42"/>
      <c r="AU141" s="42"/>
      <c r="AV141" s="42"/>
      <c r="AW141" s="42"/>
      <c r="AX141" s="42"/>
      <c r="AY141" s="42"/>
    </row>
    <row r="142" spans="1:51" s="24" customFormat="1">
      <c r="A142" s="12" t="s">
        <v>174</v>
      </c>
      <c r="B142" s="7"/>
      <c r="C142" s="7"/>
      <c r="D142" s="7"/>
      <c r="E142" s="7"/>
      <c r="F142" s="32"/>
      <c r="G142" s="32"/>
      <c r="H142" s="32"/>
      <c r="I142" s="7"/>
      <c r="J142" s="43"/>
      <c r="K142" s="43"/>
      <c r="L142" s="43"/>
      <c r="M142" s="43"/>
      <c r="N142" s="43"/>
      <c r="O142" s="42"/>
      <c r="P142" s="43"/>
      <c r="Q142" s="43"/>
      <c r="R142" s="43"/>
      <c r="S142" s="43"/>
      <c r="T142" s="43"/>
      <c r="U142" s="42"/>
      <c r="V142" s="43"/>
      <c r="W142" s="43"/>
      <c r="X142" s="43"/>
      <c r="Y142" s="43"/>
      <c r="Z142" s="43"/>
      <c r="AA142" s="42"/>
      <c r="AB142" s="43"/>
      <c r="AC142" s="43"/>
      <c r="AD142" s="43"/>
      <c r="AE142" s="43"/>
      <c r="AF142" s="43"/>
      <c r="AG142" s="42"/>
      <c r="AH142" s="42"/>
      <c r="AI142" s="42"/>
      <c r="AJ142" s="42"/>
      <c r="AK142" s="42"/>
      <c r="AL142" s="42"/>
      <c r="AM142" s="42"/>
      <c r="AN142" s="43"/>
      <c r="AO142" s="43"/>
      <c r="AP142" s="43"/>
      <c r="AQ142" s="43"/>
      <c r="AR142" s="43"/>
      <c r="AS142" s="42"/>
      <c r="AT142" s="42"/>
      <c r="AU142" s="42"/>
      <c r="AV142" s="42"/>
      <c r="AW142" s="42"/>
      <c r="AX142" s="42"/>
      <c r="AY142" s="42"/>
    </row>
    <row r="143" spans="1:51" s="24" customFormat="1" ht="38.25">
      <c r="A143" s="12" t="s">
        <v>175</v>
      </c>
      <c r="B143" s="7"/>
      <c r="C143" s="7"/>
      <c r="D143" s="7"/>
      <c r="E143" s="7"/>
      <c r="F143" s="32"/>
      <c r="G143" s="32"/>
      <c r="H143" s="32"/>
      <c r="I143" s="7"/>
      <c r="J143" s="43"/>
      <c r="K143" s="43"/>
      <c r="L143" s="43"/>
      <c r="M143" s="43"/>
      <c r="N143" s="43"/>
      <c r="O143" s="42"/>
      <c r="P143" s="43"/>
      <c r="Q143" s="43"/>
      <c r="R143" s="43"/>
      <c r="S143" s="43"/>
      <c r="T143" s="43"/>
      <c r="U143" s="42"/>
      <c r="V143" s="43"/>
      <c r="W143" s="43"/>
      <c r="X143" s="43"/>
      <c r="Y143" s="43"/>
      <c r="Z143" s="43"/>
      <c r="AA143" s="42"/>
      <c r="AB143" s="43"/>
      <c r="AC143" s="43"/>
      <c r="AD143" s="43"/>
      <c r="AE143" s="43"/>
      <c r="AF143" s="43"/>
      <c r="AG143" s="42"/>
      <c r="AH143" s="42"/>
      <c r="AI143" s="42"/>
      <c r="AJ143" s="42"/>
      <c r="AK143" s="42"/>
      <c r="AL143" s="42"/>
      <c r="AM143" s="42"/>
      <c r="AN143" s="43"/>
      <c r="AO143" s="43"/>
      <c r="AP143" s="43"/>
      <c r="AQ143" s="43"/>
      <c r="AR143" s="43"/>
      <c r="AS143" s="42"/>
      <c r="AT143" s="42"/>
      <c r="AU143" s="42"/>
      <c r="AV143" s="42"/>
      <c r="AW143" s="42"/>
      <c r="AX143" s="42"/>
      <c r="AY143" s="42"/>
    </row>
    <row r="144" spans="1:51" s="24" customFormat="1" ht="25.5">
      <c r="A144" s="12" t="s">
        <v>176</v>
      </c>
      <c r="B144" s="7"/>
      <c r="C144" s="7"/>
      <c r="D144" s="7"/>
      <c r="E144" s="7"/>
      <c r="F144" s="32"/>
      <c r="G144" s="32"/>
      <c r="H144" s="32"/>
      <c r="I144" s="7"/>
      <c r="J144" s="43"/>
      <c r="K144" s="43"/>
      <c r="L144" s="43"/>
      <c r="M144" s="43"/>
      <c r="N144" s="43"/>
      <c r="O144" s="42"/>
      <c r="P144" s="43"/>
      <c r="Q144" s="43"/>
      <c r="R144" s="43"/>
      <c r="S144" s="43"/>
      <c r="T144" s="43"/>
      <c r="U144" s="42"/>
      <c r="V144" s="43"/>
      <c r="W144" s="43"/>
      <c r="X144" s="43"/>
      <c r="Y144" s="43"/>
      <c r="Z144" s="43"/>
      <c r="AA144" s="42"/>
      <c r="AB144" s="43"/>
      <c r="AC144" s="43"/>
      <c r="AD144" s="43"/>
      <c r="AE144" s="43"/>
      <c r="AF144" s="43"/>
      <c r="AG144" s="42"/>
      <c r="AH144" s="42"/>
      <c r="AI144" s="42"/>
      <c r="AJ144" s="42"/>
      <c r="AK144" s="42"/>
      <c r="AL144" s="42"/>
      <c r="AM144" s="42"/>
      <c r="AN144" s="43"/>
      <c r="AO144" s="43"/>
      <c r="AP144" s="43"/>
      <c r="AQ144" s="43"/>
      <c r="AR144" s="43"/>
      <c r="AS144" s="42"/>
      <c r="AT144" s="42"/>
      <c r="AU144" s="42"/>
      <c r="AV144" s="42"/>
      <c r="AW144" s="42"/>
      <c r="AX144" s="42"/>
      <c r="AY144" s="42"/>
    </row>
    <row r="145" spans="1:51" s="23" customFormat="1" ht="25.5">
      <c r="A145" s="12" t="s">
        <v>46</v>
      </c>
      <c r="B145" s="7" t="s">
        <v>49</v>
      </c>
      <c r="C145" s="12" t="s">
        <v>236</v>
      </c>
      <c r="D145" s="7" t="s">
        <v>2</v>
      </c>
      <c r="E145" s="25"/>
      <c r="F145" s="32">
        <v>7</v>
      </c>
      <c r="G145" s="32">
        <v>5</v>
      </c>
      <c r="H145" s="33" t="s">
        <v>290</v>
      </c>
      <c r="I145" s="7"/>
      <c r="J145" s="42">
        <v>0</v>
      </c>
      <c r="K145" s="42"/>
      <c r="L145" s="42"/>
      <c r="M145" s="42"/>
      <c r="N145" s="42"/>
      <c r="O145" s="42">
        <f t="shared" si="98"/>
        <v>0</v>
      </c>
      <c r="P145" s="42">
        <v>167716.22</v>
      </c>
      <c r="Q145" s="42"/>
      <c r="R145" s="42"/>
      <c r="S145" s="42"/>
      <c r="T145" s="42"/>
      <c r="U145" s="42">
        <f>T145+S145+R145+Q145+P145</f>
        <v>167716.22</v>
      </c>
      <c r="V145" s="42">
        <v>93852.72</v>
      </c>
      <c r="W145" s="42"/>
      <c r="X145" s="42"/>
      <c r="Y145" s="42"/>
      <c r="Z145" s="42"/>
      <c r="AA145" s="42">
        <f t="shared" si="105"/>
        <v>93852.72</v>
      </c>
      <c r="AB145" s="42">
        <v>298805.71999999997</v>
      </c>
      <c r="AC145" s="42"/>
      <c r="AD145" s="42"/>
      <c r="AE145" s="42"/>
      <c r="AF145" s="42"/>
      <c r="AG145" s="42">
        <f t="shared" si="106"/>
        <v>298805.71999999997</v>
      </c>
      <c r="AH145" s="42">
        <f>AB145+V145+P145+J145</f>
        <v>560374.65999999992</v>
      </c>
      <c r="AI145" s="42">
        <f t="shared" ref="AI145:AL147" si="113">AC145+W145+Q145+K145</f>
        <v>0</v>
      </c>
      <c r="AJ145" s="42">
        <f t="shared" si="113"/>
        <v>0</v>
      </c>
      <c r="AK145" s="42">
        <f t="shared" si="113"/>
        <v>0</v>
      </c>
      <c r="AL145" s="42">
        <f t="shared" si="113"/>
        <v>0</v>
      </c>
      <c r="AM145" s="42">
        <f>AL145+AK145+AJ145+AI145+AH145</f>
        <v>560374.65999999992</v>
      </c>
      <c r="AN145" s="42"/>
      <c r="AO145" s="42"/>
      <c r="AP145" s="42"/>
      <c r="AQ145" s="42"/>
      <c r="AR145" s="42"/>
      <c r="AS145" s="42">
        <f t="shared" si="85"/>
        <v>0</v>
      </c>
      <c r="AT145" s="42">
        <f t="shared" ref="AT145:AT156" si="114">AN145+AH145</f>
        <v>560374.65999999992</v>
      </c>
      <c r="AU145" s="42">
        <f t="shared" ref="AU145:AU156" si="115">AO145+AI145</f>
        <v>0</v>
      </c>
      <c r="AV145" s="42">
        <f t="shared" ref="AV145:AV156" si="116">AP145+AJ145</f>
        <v>0</v>
      </c>
      <c r="AW145" s="42">
        <f t="shared" ref="AW145:AW156" si="117">AQ145+AK145</f>
        <v>0</v>
      </c>
      <c r="AX145" s="42">
        <f t="shared" ref="AX145:AX156" si="118">AR145+AL145</f>
        <v>0</v>
      </c>
      <c r="AY145" s="42">
        <f t="shared" ref="AY145:AY165" si="119">AS145+AM145</f>
        <v>560374.65999999992</v>
      </c>
    </row>
    <row r="146" spans="1:51" s="23" customFormat="1" ht="25.5">
      <c r="A146" s="12" t="s">
        <v>47</v>
      </c>
      <c r="B146" s="7" t="s">
        <v>49</v>
      </c>
      <c r="C146" s="12" t="s">
        <v>237</v>
      </c>
      <c r="D146" s="7" t="s">
        <v>2</v>
      </c>
      <c r="E146" s="25"/>
      <c r="F146" s="32">
        <v>7</v>
      </c>
      <c r="G146" s="32">
        <v>5</v>
      </c>
      <c r="H146" s="33" t="s">
        <v>290</v>
      </c>
      <c r="I146" s="7"/>
      <c r="J146" s="42">
        <v>40181</v>
      </c>
      <c r="K146" s="42"/>
      <c r="L146" s="42"/>
      <c r="M146" s="42"/>
      <c r="N146" s="42"/>
      <c r="O146" s="42">
        <f t="shared" ref="O146:O147" si="120">N146+M146+L146+K146+J146</f>
        <v>40181</v>
      </c>
      <c r="P146" s="42">
        <v>0</v>
      </c>
      <c r="Q146" s="42"/>
      <c r="R146" s="42"/>
      <c r="S146" s="42"/>
      <c r="T146" s="42"/>
      <c r="U146" s="42">
        <f>T146+S146+R146+Q146+P146</f>
        <v>0</v>
      </c>
      <c r="V146" s="42">
        <v>0</v>
      </c>
      <c r="W146" s="42">
        <v>0</v>
      </c>
      <c r="X146" s="42"/>
      <c r="Y146" s="42"/>
      <c r="Z146" s="42"/>
      <c r="AA146" s="42">
        <f t="shared" si="105"/>
        <v>0</v>
      </c>
      <c r="AB146" s="42">
        <v>0</v>
      </c>
      <c r="AC146" s="42"/>
      <c r="AD146" s="42"/>
      <c r="AE146" s="42"/>
      <c r="AF146" s="42"/>
      <c r="AG146" s="42">
        <f t="shared" si="106"/>
        <v>0</v>
      </c>
      <c r="AH146" s="42">
        <f t="shared" ref="AH146:AH147" si="121">AB146+V146+P146+J146</f>
        <v>40181</v>
      </c>
      <c r="AI146" s="42">
        <f t="shared" si="113"/>
        <v>0</v>
      </c>
      <c r="AJ146" s="42">
        <f t="shared" si="113"/>
        <v>0</v>
      </c>
      <c r="AK146" s="42">
        <f t="shared" si="113"/>
        <v>0</v>
      </c>
      <c r="AL146" s="42">
        <f t="shared" si="113"/>
        <v>0</v>
      </c>
      <c r="AM146" s="42">
        <f t="shared" ref="AM146:AM147" si="122">AL146+AK146+AJ146+AI146+AH146</f>
        <v>40181</v>
      </c>
      <c r="AN146" s="42"/>
      <c r="AO146" s="42"/>
      <c r="AP146" s="42"/>
      <c r="AQ146" s="42"/>
      <c r="AR146" s="42"/>
      <c r="AS146" s="42">
        <f t="shared" si="85"/>
        <v>0</v>
      </c>
      <c r="AT146" s="42">
        <f t="shared" si="114"/>
        <v>40181</v>
      </c>
      <c r="AU146" s="42">
        <f t="shared" si="115"/>
        <v>0</v>
      </c>
      <c r="AV146" s="42">
        <f t="shared" si="116"/>
        <v>0</v>
      </c>
      <c r="AW146" s="42">
        <f t="shared" si="117"/>
        <v>0</v>
      </c>
      <c r="AX146" s="42">
        <f t="shared" si="118"/>
        <v>0</v>
      </c>
      <c r="AY146" s="42">
        <f t="shared" si="119"/>
        <v>40181</v>
      </c>
    </row>
    <row r="147" spans="1:51" s="23" customFormat="1" ht="25.5">
      <c r="A147" s="12" t="s">
        <v>48</v>
      </c>
      <c r="B147" s="7" t="s">
        <v>49</v>
      </c>
      <c r="C147" s="12" t="s">
        <v>238</v>
      </c>
      <c r="D147" s="7" t="s">
        <v>2</v>
      </c>
      <c r="E147" s="25"/>
      <c r="F147" s="32">
        <v>7</v>
      </c>
      <c r="G147" s="32">
        <v>5</v>
      </c>
      <c r="H147" s="33" t="s">
        <v>290</v>
      </c>
      <c r="I147" s="7"/>
      <c r="J147" s="42"/>
      <c r="K147" s="42"/>
      <c r="L147" s="42"/>
      <c r="M147" s="42"/>
      <c r="N147" s="42"/>
      <c r="O147" s="42">
        <f t="shared" si="120"/>
        <v>0</v>
      </c>
      <c r="P147" s="42">
        <v>42878</v>
      </c>
      <c r="Q147" s="42"/>
      <c r="R147" s="42"/>
      <c r="S147" s="42"/>
      <c r="T147" s="42"/>
      <c r="U147" s="42">
        <f>T147+S147+R147+Q147+P147</f>
        <v>42878</v>
      </c>
      <c r="V147" s="42">
        <v>69995</v>
      </c>
      <c r="W147" s="42"/>
      <c r="X147" s="42"/>
      <c r="Y147" s="42"/>
      <c r="Z147" s="42"/>
      <c r="AA147" s="42">
        <f t="shared" si="105"/>
        <v>69995</v>
      </c>
      <c r="AB147" s="42">
        <v>39600</v>
      </c>
      <c r="AC147" s="42"/>
      <c r="AD147" s="42"/>
      <c r="AE147" s="42"/>
      <c r="AF147" s="42"/>
      <c r="AG147" s="42">
        <f t="shared" si="106"/>
        <v>39600</v>
      </c>
      <c r="AH147" s="42">
        <f t="shared" si="121"/>
        <v>152473</v>
      </c>
      <c r="AI147" s="42">
        <f t="shared" si="113"/>
        <v>0</v>
      </c>
      <c r="AJ147" s="42">
        <f t="shared" si="113"/>
        <v>0</v>
      </c>
      <c r="AK147" s="42">
        <f t="shared" si="113"/>
        <v>0</v>
      </c>
      <c r="AL147" s="42">
        <f t="shared" si="113"/>
        <v>0</v>
      </c>
      <c r="AM147" s="42">
        <f t="shared" si="122"/>
        <v>152473</v>
      </c>
      <c r="AN147" s="42"/>
      <c r="AO147" s="42"/>
      <c r="AP147" s="42"/>
      <c r="AQ147" s="42"/>
      <c r="AR147" s="42"/>
      <c r="AS147" s="42">
        <f t="shared" si="85"/>
        <v>0</v>
      </c>
      <c r="AT147" s="42">
        <f t="shared" si="114"/>
        <v>152473</v>
      </c>
      <c r="AU147" s="42">
        <f t="shared" si="115"/>
        <v>0</v>
      </c>
      <c r="AV147" s="42">
        <f t="shared" si="116"/>
        <v>0</v>
      </c>
      <c r="AW147" s="42">
        <f t="shared" si="117"/>
        <v>0</v>
      </c>
      <c r="AX147" s="42">
        <f t="shared" si="118"/>
        <v>0</v>
      </c>
      <c r="AY147" s="42">
        <f t="shared" si="119"/>
        <v>152473</v>
      </c>
    </row>
    <row r="148" spans="1:51" s="23" customFormat="1" ht="25.5">
      <c r="A148" s="12" t="s">
        <v>50</v>
      </c>
      <c r="B148" s="7" t="s">
        <v>49</v>
      </c>
      <c r="C148" s="12" t="s">
        <v>239</v>
      </c>
      <c r="D148" s="7" t="s">
        <v>2</v>
      </c>
      <c r="E148" s="25"/>
      <c r="F148" s="32">
        <v>7</v>
      </c>
      <c r="G148" s="32">
        <v>5</v>
      </c>
      <c r="H148" s="33" t="s">
        <v>290</v>
      </c>
      <c r="I148" s="7"/>
      <c r="J148" s="42"/>
      <c r="K148" s="42"/>
      <c r="L148" s="42"/>
      <c r="M148" s="42"/>
      <c r="N148" s="42"/>
      <c r="O148" s="42">
        <f t="shared" ref="O148:O150" si="123">N148+M148+L148+K148+J148</f>
        <v>0</v>
      </c>
      <c r="P148" s="42">
        <v>25000</v>
      </c>
      <c r="Q148" s="42"/>
      <c r="R148" s="42"/>
      <c r="S148" s="42"/>
      <c r="T148" s="42"/>
      <c r="U148" s="42">
        <f>T148+S148+R148+Q148+P148</f>
        <v>25000</v>
      </c>
      <c r="V148" s="42">
        <v>25000</v>
      </c>
      <c r="W148" s="42"/>
      <c r="X148" s="42"/>
      <c r="Y148" s="42"/>
      <c r="Z148" s="42"/>
      <c r="AA148" s="42">
        <f t="shared" si="105"/>
        <v>25000</v>
      </c>
      <c r="AB148" s="42">
        <v>25000</v>
      </c>
      <c r="AC148" s="42"/>
      <c r="AD148" s="42"/>
      <c r="AE148" s="42"/>
      <c r="AF148" s="42"/>
      <c r="AG148" s="42">
        <f t="shared" si="106"/>
        <v>25000</v>
      </c>
      <c r="AH148" s="42">
        <f t="shared" ref="AH148:AL150" si="124">AB148+V148+P148+J148</f>
        <v>75000</v>
      </c>
      <c r="AI148" s="42">
        <f t="shared" si="124"/>
        <v>0</v>
      </c>
      <c r="AJ148" s="42">
        <f t="shared" si="124"/>
        <v>0</v>
      </c>
      <c r="AK148" s="42">
        <f t="shared" si="124"/>
        <v>0</v>
      </c>
      <c r="AL148" s="42">
        <f t="shared" si="124"/>
        <v>0</v>
      </c>
      <c r="AM148" s="42">
        <f t="shared" ref="AM148:AM149" si="125">AL148+AK148+AJ148+AI148+AH148</f>
        <v>75000</v>
      </c>
      <c r="AN148" s="42"/>
      <c r="AO148" s="42"/>
      <c r="AP148" s="42"/>
      <c r="AQ148" s="42"/>
      <c r="AR148" s="42"/>
      <c r="AS148" s="42">
        <f t="shared" si="85"/>
        <v>0</v>
      </c>
      <c r="AT148" s="42">
        <f t="shared" si="114"/>
        <v>75000</v>
      </c>
      <c r="AU148" s="42">
        <f t="shared" si="115"/>
        <v>0</v>
      </c>
      <c r="AV148" s="42">
        <f t="shared" si="116"/>
        <v>0</v>
      </c>
      <c r="AW148" s="42">
        <f t="shared" si="117"/>
        <v>0</v>
      </c>
      <c r="AX148" s="42">
        <f t="shared" si="118"/>
        <v>0</v>
      </c>
      <c r="AY148" s="42">
        <f t="shared" si="119"/>
        <v>75000</v>
      </c>
    </row>
    <row r="149" spans="1:51" s="23" customFormat="1" ht="25.5">
      <c r="A149" s="12" t="s">
        <v>84</v>
      </c>
      <c r="B149" s="7" t="s">
        <v>49</v>
      </c>
      <c r="C149" s="12" t="s">
        <v>240</v>
      </c>
      <c r="D149" s="7" t="s">
        <v>2</v>
      </c>
      <c r="E149" s="25"/>
      <c r="F149" s="32">
        <v>7</v>
      </c>
      <c r="G149" s="32" t="s">
        <v>286</v>
      </c>
      <c r="H149" s="33" t="s">
        <v>293</v>
      </c>
      <c r="I149" s="7"/>
      <c r="J149" s="42"/>
      <c r="K149" s="42"/>
      <c r="L149" s="42"/>
      <c r="M149" s="42"/>
      <c r="N149" s="42"/>
      <c r="O149" s="42">
        <f t="shared" si="123"/>
        <v>0</v>
      </c>
      <c r="P149" s="42">
        <v>0</v>
      </c>
      <c r="Q149" s="42"/>
      <c r="R149" s="42"/>
      <c r="S149" s="42"/>
      <c r="T149" s="42"/>
      <c r="U149" s="42">
        <f t="shared" ref="U149:U150" si="126">T149+S149+R149+Q149+P149</f>
        <v>0</v>
      </c>
      <c r="V149" s="42">
        <v>0</v>
      </c>
      <c r="W149" s="42"/>
      <c r="X149" s="42"/>
      <c r="Y149" s="42"/>
      <c r="Z149" s="42"/>
      <c r="AA149" s="42">
        <f t="shared" ref="AA149:AA152" si="127">Z149+Y149+X149+W149+V149</f>
        <v>0</v>
      </c>
      <c r="AB149" s="42">
        <v>0</v>
      </c>
      <c r="AC149" s="42"/>
      <c r="AD149" s="42"/>
      <c r="AE149" s="42"/>
      <c r="AF149" s="42"/>
      <c r="AG149" s="42">
        <f t="shared" ref="AG149:AG152" si="128">AF149+AE149+AD149+AC149+AB149</f>
        <v>0</v>
      </c>
      <c r="AH149" s="42">
        <f t="shared" si="124"/>
        <v>0</v>
      </c>
      <c r="AI149" s="42">
        <f t="shared" si="124"/>
        <v>0</v>
      </c>
      <c r="AJ149" s="42">
        <f t="shared" si="124"/>
        <v>0</v>
      </c>
      <c r="AK149" s="42">
        <f t="shared" si="124"/>
        <v>0</v>
      </c>
      <c r="AL149" s="42">
        <f t="shared" si="124"/>
        <v>0</v>
      </c>
      <c r="AM149" s="42">
        <f t="shared" si="125"/>
        <v>0</v>
      </c>
      <c r="AN149" s="42"/>
      <c r="AO149" s="42"/>
      <c r="AP149" s="42"/>
      <c r="AQ149" s="42"/>
      <c r="AR149" s="42"/>
      <c r="AS149" s="42">
        <f t="shared" si="85"/>
        <v>0</v>
      </c>
      <c r="AT149" s="42">
        <f t="shared" si="114"/>
        <v>0</v>
      </c>
      <c r="AU149" s="42">
        <f t="shared" si="115"/>
        <v>0</v>
      </c>
      <c r="AV149" s="42">
        <f t="shared" si="116"/>
        <v>0</v>
      </c>
      <c r="AW149" s="42">
        <f t="shared" si="117"/>
        <v>0</v>
      </c>
      <c r="AX149" s="42">
        <f t="shared" si="118"/>
        <v>0</v>
      </c>
      <c r="AY149" s="42">
        <f t="shared" si="119"/>
        <v>0</v>
      </c>
    </row>
    <row r="150" spans="1:51" s="23" customFormat="1" ht="25.5">
      <c r="A150" s="12" t="s">
        <v>77</v>
      </c>
      <c r="B150" s="7" t="s">
        <v>49</v>
      </c>
      <c r="C150" s="12" t="s">
        <v>241</v>
      </c>
      <c r="D150" s="7" t="s">
        <v>2</v>
      </c>
      <c r="E150" s="25"/>
      <c r="F150" s="32">
        <v>7</v>
      </c>
      <c r="G150" s="32">
        <v>5</v>
      </c>
      <c r="H150" s="33" t="s">
        <v>290</v>
      </c>
      <c r="I150" s="7"/>
      <c r="J150" s="42">
        <v>20000</v>
      </c>
      <c r="K150" s="42"/>
      <c r="L150" s="42"/>
      <c r="M150" s="42"/>
      <c r="N150" s="42"/>
      <c r="O150" s="42">
        <f t="shared" si="123"/>
        <v>20000</v>
      </c>
      <c r="P150" s="42">
        <v>0</v>
      </c>
      <c r="Q150" s="42"/>
      <c r="R150" s="42"/>
      <c r="S150" s="42"/>
      <c r="T150" s="42"/>
      <c r="U150" s="42">
        <f t="shared" si="126"/>
        <v>0</v>
      </c>
      <c r="V150" s="42">
        <v>0</v>
      </c>
      <c r="W150" s="42"/>
      <c r="X150" s="42"/>
      <c r="Y150" s="42"/>
      <c r="Z150" s="42"/>
      <c r="AA150" s="42">
        <f t="shared" si="127"/>
        <v>0</v>
      </c>
      <c r="AB150" s="42">
        <v>0</v>
      </c>
      <c r="AC150" s="42"/>
      <c r="AD150" s="42"/>
      <c r="AE150" s="42"/>
      <c r="AF150" s="42"/>
      <c r="AG150" s="42">
        <f t="shared" si="128"/>
        <v>0</v>
      </c>
      <c r="AH150" s="42">
        <f t="shared" si="124"/>
        <v>20000</v>
      </c>
      <c r="AI150" s="42">
        <f t="shared" si="124"/>
        <v>0</v>
      </c>
      <c r="AJ150" s="42">
        <f t="shared" si="124"/>
        <v>0</v>
      </c>
      <c r="AK150" s="42">
        <f t="shared" si="124"/>
        <v>0</v>
      </c>
      <c r="AL150" s="42">
        <f t="shared" si="124"/>
        <v>0</v>
      </c>
      <c r="AM150" s="42">
        <f t="shared" ref="AM150:AM156" si="129">AL150+AK150+AJ150+AI150+AH150</f>
        <v>20000</v>
      </c>
      <c r="AN150" s="42"/>
      <c r="AO150" s="42"/>
      <c r="AP150" s="42"/>
      <c r="AQ150" s="42"/>
      <c r="AR150" s="42"/>
      <c r="AS150" s="42">
        <f t="shared" si="85"/>
        <v>0</v>
      </c>
      <c r="AT150" s="42">
        <f t="shared" si="114"/>
        <v>20000</v>
      </c>
      <c r="AU150" s="42">
        <f t="shared" si="115"/>
        <v>0</v>
      </c>
      <c r="AV150" s="42">
        <f t="shared" si="116"/>
        <v>0</v>
      </c>
      <c r="AW150" s="42">
        <f t="shared" si="117"/>
        <v>0</v>
      </c>
      <c r="AX150" s="42">
        <f t="shared" si="118"/>
        <v>0</v>
      </c>
      <c r="AY150" s="42">
        <f t="shared" si="119"/>
        <v>20000</v>
      </c>
    </row>
    <row r="151" spans="1:51" s="23" customFormat="1">
      <c r="A151" s="12" t="s">
        <v>177</v>
      </c>
      <c r="B151" s="7"/>
      <c r="C151" s="8"/>
      <c r="D151" s="7"/>
      <c r="E151" s="7"/>
      <c r="F151" s="32"/>
      <c r="G151" s="32"/>
      <c r="H151" s="32"/>
      <c r="I151" s="7"/>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row>
    <row r="152" spans="1:51" s="23" customFormat="1" ht="25.5">
      <c r="A152" s="31" t="s">
        <v>51</v>
      </c>
      <c r="B152" s="7" t="s">
        <v>49</v>
      </c>
      <c r="C152" s="12" t="s">
        <v>242</v>
      </c>
      <c r="D152" s="7" t="s">
        <v>2</v>
      </c>
      <c r="E152" s="25"/>
      <c r="F152" s="32">
        <v>7</v>
      </c>
      <c r="G152" s="32">
        <v>5</v>
      </c>
      <c r="H152" s="33" t="s">
        <v>290</v>
      </c>
      <c r="I152" s="7"/>
      <c r="J152" s="42"/>
      <c r="K152" s="42"/>
      <c r="L152" s="42"/>
      <c r="M152" s="42"/>
      <c r="N152" s="42"/>
      <c r="O152" s="42">
        <f t="shared" ref="O152:O156" si="130">N152+M152+L152+K152+J152</f>
        <v>0</v>
      </c>
      <c r="P152" s="42">
        <v>20000</v>
      </c>
      <c r="Q152" s="42"/>
      <c r="R152" s="42"/>
      <c r="S152" s="42"/>
      <c r="T152" s="42"/>
      <c r="U152" s="42">
        <f>T152+S152+R152+Q152+P152</f>
        <v>20000</v>
      </c>
      <c r="V152" s="42"/>
      <c r="W152" s="42"/>
      <c r="X152" s="42"/>
      <c r="Y152" s="42"/>
      <c r="Z152" s="42"/>
      <c r="AA152" s="42">
        <f t="shared" si="127"/>
        <v>0</v>
      </c>
      <c r="AB152" s="42"/>
      <c r="AC152" s="42"/>
      <c r="AD152" s="42"/>
      <c r="AE152" s="42"/>
      <c r="AF152" s="42"/>
      <c r="AG152" s="42">
        <f t="shared" si="128"/>
        <v>0</v>
      </c>
      <c r="AH152" s="42">
        <f t="shared" ref="AH152:AL156" si="131">AB152+V152+P152+J152</f>
        <v>20000</v>
      </c>
      <c r="AI152" s="42">
        <f t="shared" si="131"/>
        <v>0</v>
      </c>
      <c r="AJ152" s="42">
        <f t="shared" si="131"/>
        <v>0</v>
      </c>
      <c r="AK152" s="42">
        <f t="shared" si="131"/>
        <v>0</v>
      </c>
      <c r="AL152" s="42">
        <f t="shared" si="131"/>
        <v>0</v>
      </c>
      <c r="AM152" s="42">
        <f t="shared" si="129"/>
        <v>20000</v>
      </c>
      <c r="AN152" s="42"/>
      <c r="AO152" s="42"/>
      <c r="AP152" s="42"/>
      <c r="AQ152" s="42"/>
      <c r="AR152" s="42"/>
      <c r="AS152" s="42">
        <f t="shared" si="85"/>
        <v>0</v>
      </c>
      <c r="AT152" s="42">
        <f t="shared" si="114"/>
        <v>20000</v>
      </c>
      <c r="AU152" s="42">
        <f t="shared" si="115"/>
        <v>0</v>
      </c>
      <c r="AV152" s="42">
        <f t="shared" si="116"/>
        <v>0</v>
      </c>
      <c r="AW152" s="42">
        <f t="shared" si="117"/>
        <v>0</v>
      </c>
      <c r="AX152" s="42">
        <f t="shared" si="118"/>
        <v>0</v>
      </c>
      <c r="AY152" s="42">
        <f t="shared" si="119"/>
        <v>20000</v>
      </c>
    </row>
    <row r="153" spans="1:51" s="23" customFormat="1" ht="25.5">
      <c r="A153" s="31" t="s">
        <v>52</v>
      </c>
      <c r="B153" s="7" t="s">
        <v>49</v>
      </c>
      <c r="C153" s="12" t="s">
        <v>243</v>
      </c>
      <c r="D153" s="7" t="s">
        <v>2</v>
      </c>
      <c r="E153" s="25"/>
      <c r="F153" s="32">
        <v>7</v>
      </c>
      <c r="G153" s="32">
        <v>5</v>
      </c>
      <c r="H153" s="33" t="s">
        <v>290</v>
      </c>
      <c r="I153" s="7"/>
      <c r="J153" s="42"/>
      <c r="K153" s="42"/>
      <c r="L153" s="42"/>
      <c r="M153" s="42"/>
      <c r="N153" s="42"/>
      <c r="O153" s="42">
        <f t="shared" si="130"/>
        <v>0</v>
      </c>
      <c r="P153" s="42">
        <v>66593</v>
      </c>
      <c r="Q153" s="42"/>
      <c r="R153" s="42"/>
      <c r="S153" s="42"/>
      <c r="T153" s="42"/>
      <c r="U153" s="42">
        <f>T153+S153+R153+Q153+P153</f>
        <v>66593</v>
      </c>
      <c r="V153" s="42">
        <v>49984</v>
      </c>
      <c r="W153" s="42"/>
      <c r="X153" s="42"/>
      <c r="Y153" s="42"/>
      <c r="Z153" s="42"/>
      <c r="AA153" s="42">
        <f t="shared" ref="AA153:AA165" si="132">Z153+Y153+X153+W153+V153</f>
        <v>49984</v>
      </c>
      <c r="AB153" s="42">
        <v>73217</v>
      </c>
      <c r="AC153" s="42"/>
      <c r="AD153" s="42"/>
      <c r="AE153" s="42"/>
      <c r="AF153" s="42"/>
      <c r="AG153" s="42">
        <f t="shared" ref="AG153:AG165" si="133">AF153+AE153+AD153+AC153+AB153</f>
        <v>73217</v>
      </c>
      <c r="AH153" s="42">
        <f t="shared" si="131"/>
        <v>189794</v>
      </c>
      <c r="AI153" s="42">
        <f t="shared" si="131"/>
        <v>0</v>
      </c>
      <c r="AJ153" s="42">
        <f t="shared" si="131"/>
        <v>0</v>
      </c>
      <c r="AK153" s="42">
        <f t="shared" si="131"/>
        <v>0</v>
      </c>
      <c r="AL153" s="42">
        <f t="shared" si="131"/>
        <v>0</v>
      </c>
      <c r="AM153" s="42">
        <f t="shared" si="129"/>
        <v>189794</v>
      </c>
      <c r="AN153" s="42"/>
      <c r="AO153" s="42"/>
      <c r="AP153" s="42"/>
      <c r="AQ153" s="42"/>
      <c r="AR153" s="42"/>
      <c r="AS153" s="42">
        <f t="shared" si="85"/>
        <v>0</v>
      </c>
      <c r="AT153" s="42">
        <f t="shared" si="114"/>
        <v>189794</v>
      </c>
      <c r="AU153" s="42">
        <f t="shared" si="115"/>
        <v>0</v>
      </c>
      <c r="AV153" s="42">
        <f t="shared" si="116"/>
        <v>0</v>
      </c>
      <c r="AW153" s="42">
        <f t="shared" si="117"/>
        <v>0</v>
      </c>
      <c r="AX153" s="42">
        <f t="shared" si="118"/>
        <v>0</v>
      </c>
      <c r="AY153" s="42">
        <f t="shared" si="119"/>
        <v>189794</v>
      </c>
    </row>
    <row r="154" spans="1:51" s="23" customFormat="1" ht="25.5">
      <c r="A154" s="31" t="s">
        <v>53</v>
      </c>
      <c r="B154" s="7" t="s">
        <v>49</v>
      </c>
      <c r="C154" s="12" t="s">
        <v>244</v>
      </c>
      <c r="D154" s="7" t="s">
        <v>2</v>
      </c>
      <c r="E154" s="25"/>
      <c r="F154" s="32">
        <v>7</v>
      </c>
      <c r="G154" s="32">
        <v>5</v>
      </c>
      <c r="H154" s="33" t="s">
        <v>290</v>
      </c>
      <c r="I154" s="7"/>
      <c r="J154" s="42">
        <v>2285</v>
      </c>
      <c r="K154" s="42"/>
      <c r="L154" s="42"/>
      <c r="M154" s="42"/>
      <c r="N154" s="42"/>
      <c r="O154" s="42">
        <f t="shared" si="130"/>
        <v>2285</v>
      </c>
      <c r="P154" s="42">
        <v>6310</v>
      </c>
      <c r="Q154" s="42"/>
      <c r="R154" s="42"/>
      <c r="S154" s="42"/>
      <c r="T154" s="42"/>
      <c r="U154" s="42">
        <f>T154+S154+R154+Q154+P154</f>
        <v>6310</v>
      </c>
      <c r="V154" s="42">
        <v>5590</v>
      </c>
      <c r="W154" s="42"/>
      <c r="X154" s="42"/>
      <c r="Y154" s="42"/>
      <c r="Z154" s="42"/>
      <c r="AA154" s="42">
        <f t="shared" si="132"/>
        <v>5590</v>
      </c>
      <c r="AB154" s="42">
        <v>2460</v>
      </c>
      <c r="AC154" s="42"/>
      <c r="AD154" s="42"/>
      <c r="AE154" s="42"/>
      <c r="AF154" s="42"/>
      <c r="AG154" s="42">
        <f t="shared" si="133"/>
        <v>2460</v>
      </c>
      <c r="AH154" s="42">
        <f t="shared" si="131"/>
        <v>16645</v>
      </c>
      <c r="AI154" s="42">
        <f t="shared" si="131"/>
        <v>0</v>
      </c>
      <c r="AJ154" s="42">
        <f t="shared" si="131"/>
        <v>0</v>
      </c>
      <c r="AK154" s="42">
        <f t="shared" si="131"/>
        <v>0</v>
      </c>
      <c r="AL154" s="42">
        <f t="shared" si="131"/>
        <v>0</v>
      </c>
      <c r="AM154" s="42">
        <f t="shared" si="129"/>
        <v>16645</v>
      </c>
      <c r="AN154" s="42"/>
      <c r="AO154" s="42"/>
      <c r="AP154" s="42"/>
      <c r="AQ154" s="42"/>
      <c r="AR154" s="42"/>
      <c r="AS154" s="42">
        <f t="shared" si="85"/>
        <v>0</v>
      </c>
      <c r="AT154" s="42">
        <f t="shared" si="114"/>
        <v>16645</v>
      </c>
      <c r="AU154" s="42">
        <f t="shared" si="115"/>
        <v>0</v>
      </c>
      <c r="AV154" s="42">
        <f t="shared" si="116"/>
        <v>0</v>
      </c>
      <c r="AW154" s="42">
        <f t="shared" si="117"/>
        <v>0</v>
      </c>
      <c r="AX154" s="42">
        <f t="shared" si="118"/>
        <v>0</v>
      </c>
      <c r="AY154" s="42">
        <f t="shared" si="119"/>
        <v>16645</v>
      </c>
    </row>
    <row r="155" spans="1:51" s="23" customFormat="1" ht="25.5">
      <c r="A155" s="12" t="s">
        <v>54</v>
      </c>
      <c r="B155" s="7" t="s">
        <v>49</v>
      </c>
      <c r="C155" s="12" t="s">
        <v>245</v>
      </c>
      <c r="D155" s="7" t="s">
        <v>2</v>
      </c>
      <c r="E155" s="25"/>
      <c r="F155" s="32">
        <v>7</v>
      </c>
      <c r="G155" s="32">
        <v>5</v>
      </c>
      <c r="H155" s="33" t="s">
        <v>290</v>
      </c>
      <c r="I155" s="7"/>
      <c r="J155" s="42">
        <v>0</v>
      </c>
      <c r="K155" s="42"/>
      <c r="L155" s="42"/>
      <c r="M155" s="42"/>
      <c r="N155" s="42"/>
      <c r="O155" s="42">
        <f t="shared" si="130"/>
        <v>0</v>
      </c>
      <c r="P155" s="42">
        <v>0</v>
      </c>
      <c r="Q155" s="42"/>
      <c r="R155" s="42"/>
      <c r="S155" s="42"/>
      <c r="T155" s="42"/>
      <c r="U155" s="42">
        <f>T155+S155+R155+Q155+P155</f>
        <v>0</v>
      </c>
      <c r="V155" s="42">
        <v>100000</v>
      </c>
      <c r="W155" s="42"/>
      <c r="X155" s="42"/>
      <c r="Y155" s="42"/>
      <c r="Z155" s="42"/>
      <c r="AA155" s="42">
        <f t="shared" si="132"/>
        <v>100000</v>
      </c>
      <c r="AB155" s="42">
        <v>100000</v>
      </c>
      <c r="AC155" s="42"/>
      <c r="AD155" s="42"/>
      <c r="AE155" s="42"/>
      <c r="AF155" s="42"/>
      <c r="AG155" s="42">
        <f t="shared" si="133"/>
        <v>100000</v>
      </c>
      <c r="AH155" s="42">
        <f t="shared" si="131"/>
        <v>200000</v>
      </c>
      <c r="AI155" s="42">
        <f t="shared" si="131"/>
        <v>0</v>
      </c>
      <c r="AJ155" s="42">
        <f t="shared" si="131"/>
        <v>0</v>
      </c>
      <c r="AK155" s="42">
        <f t="shared" si="131"/>
        <v>0</v>
      </c>
      <c r="AL155" s="42">
        <f t="shared" si="131"/>
        <v>0</v>
      </c>
      <c r="AM155" s="42">
        <f t="shared" si="129"/>
        <v>200000</v>
      </c>
      <c r="AN155" s="42"/>
      <c r="AO155" s="42"/>
      <c r="AP155" s="42"/>
      <c r="AQ155" s="42"/>
      <c r="AR155" s="42"/>
      <c r="AS155" s="42">
        <f t="shared" si="85"/>
        <v>0</v>
      </c>
      <c r="AT155" s="42">
        <f t="shared" si="114"/>
        <v>200000</v>
      </c>
      <c r="AU155" s="42">
        <f t="shared" si="115"/>
        <v>0</v>
      </c>
      <c r="AV155" s="42">
        <f t="shared" si="116"/>
        <v>0</v>
      </c>
      <c r="AW155" s="42">
        <f t="shared" si="117"/>
        <v>0</v>
      </c>
      <c r="AX155" s="42">
        <f t="shared" si="118"/>
        <v>0</v>
      </c>
      <c r="AY155" s="42">
        <f t="shared" si="119"/>
        <v>200000</v>
      </c>
    </row>
    <row r="156" spans="1:51" s="23" customFormat="1" ht="25.5">
      <c r="A156" s="12" t="s">
        <v>55</v>
      </c>
      <c r="B156" s="7" t="s">
        <v>49</v>
      </c>
      <c r="C156" s="12" t="s">
        <v>246</v>
      </c>
      <c r="D156" s="7" t="s">
        <v>2</v>
      </c>
      <c r="E156" s="7"/>
      <c r="F156" s="32">
        <v>7</v>
      </c>
      <c r="G156" s="32">
        <v>5</v>
      </c>
      <c r="H156" s="33" t="s">
        <v>290</v>
      </c>
      <c r="I156" s="7"/>
      <c r="J156" s="42">
        <v>0</v>
      </c>
      <c r="K156" s="42"/>
      <c r="L156" s="42"/>
      <c r="M156" s="42"/>
      <c r="N156" s="42"/>
      <c r="O156" s="42">
        <f t="shared" si="130"/>
        <v>0</v>
      </c>
      <c r="P156" s="42">
        <v>126056.23</v>
      </c>
      <c r="Q156" s="42"/>
      <c r="R156" s="42"/>
      <c r="S156" s="42"/>
      <c r="T156" s="42"/>
      <c r="U156" s="42">
        <f>T156+S156+R156+Q156+P156</f>
        <v>126056.23</v>
      </c>
      <c r="V156" s="42"/>
      <c r="W156" s="42">
        <v>0</v>
      </c>
      <c r="X156" s="42"/>
      <c r="Y156" s="42"/>
      <c r="Z156" s="42"/>
      <c r="AA156" s="42">
        <f t="shared" si="132"/>
        <v>0</v>
      </c>
      <c r="AB156" s="42">
        <v>0</v>
      </c>
      <c r="AC156" s="42"/>
      <c r="AD156" s="42"/>
      <c r="AE156" s="42"/>
      <c r="AF156" s="42"/>
      <c r="AG156" s="42">
        <f t="shared" si="133"/>
        <v>0</v>
      </c>
      <c r="AH156" s="42">
        <f t="shared" si="131"/>
        <v>126056.23</v>
      </c>
      <c r="AI156" s="42">
        <f t="shared" si="131"/>
        <v>0</v>
      </c>
      <c r="AJ156" s="42">
        <f t="shared" si="131"/>
        <v>0</v>
      </c>
      <c r="AK156" s="42">
        <f t="shared" si="131"/>
        <v>0</v>
      </c>
      <c r="AL156" s="42">
        <f t="shared" si="131"/>
        <v>0</v>
      </c>
      <c r="AM156" s="42">
        <f t="shared" si="129"/>
        <v>126056.23</v>
      </c>
      <c r="AN156" s="42"/>
      <c r="AO156" s="42"/>
      <c r="AP156" s="42"/>
      <c r="AQ156" s="42"/>
      <c r="AR156" s="42"/>
      <c r="AS156" s="42">
        <f t="shared" si="85"/>
        <v>0</v>
      </c>
      <c r="AT156" s="42">
        <f t="shared" si="114"/>
        <v>126056.23</v>
      </c>
      <c r="AU156" s="42">
        <f t="shared" si="115"/>
        <v>0</v>
      </c>
      <c r="AV156" s="42">
        <f t="shared" si="116"/>
        <v>0</v>
      </c>
      <c r="AW156" s="42">
        <f t="shared" si="117"/>
        <v>0</v>
      </c>
      <c r="AX156" s="42">
        <f t="shared" si="118"/>
        <v>0</v>
      </c>
      <c r="AY156" s="42">
        <f t="shared" si="119"/>
        <v>126056.23</v>
      </c>
    </row>
    <row r="157" spans="1:51" s="24" customFormat="1" hidden="1">
      <c r="A157" s="11" t="s">
        <v>400</v>
      </c>
      <c r="B157" s="19"/>
      <c r="C157" s="19"/>
      <c r="D157" s="8"/>
      <c r="E157" s="8"/>
      <c r="F157" s="33"/>
      <c r="G157" s="33"/>
      <c r="H157" s="33"/>
      <c r="I157" s="8"/>
      <c r="J157" s="42">
        <f>J145+J146+J147+J148+J149+J150+J152+J153+J154+J155+J156</f>
        <v>62466</v>
      </c>
      <c r="K157" s="42">
        <f t="shared" ref="K157:N157" si="134">K145+K146+K147+K148+K149+K150+K152+K153+K154+K155+K156</f>
        <v>0</v>
      </c>
      <c r="L157" s="42">
        <f t="shared" si="134"/>
        <v>0</v>
      </c>
      <c r="M157" s="42">
        <f t="shared" si="134"/>
        <v>0</v>
      </c>
      <c r="N157" s="42">
        <f t="shared" si="134"/>
        <v>0</v>
      </c>
      <c r="O157" s="42">
        <f>J157+K157+L157+M157+N157</f>
        <v>62466</v>
      </c>
      <c r="P157" s="42">
        <f t="shared" ref="P157:T157" si="135">P145+P146+P147+P148+P149+P150+P152+P153+P154+P155+P156</f>
        <v>454553.44999999995</v>
      </c>
      <c r="Q157" s="42">
        <f t="shared" si="135"/>
        <v>0</v>
      </c>
      <c r="R157" s="42">
        <f t="shared" si="135"/>
        <v>0</v>
      </c>
      <c r="S157" s="42">
        <f t="shared" si="135"/>
        <v>0</v>
      </c>
      <c r="T157" s="42">
        <f t="shared" si="135"/>
        <v>0</v>
      </c>
      <c r="U157" s="42">
        <f>P157+Q157+R157+S157+T157</f>
        <v>454553.44999999995</v>
      </c>
      <c r="V157" s="42">
        <f t="shared" ref="V157:Z157" si="136">V145+V146+V147+V148+V149+V150+V152+V153+V154+V155+V156</f>
        <v>344421.72</v>
      </c>
      <c r="W157" s="42">
        <f t="shared" si="136"/>
        <v>0</v>
      </c>
      <c r="X157" s="42">
        <f t="shared" si="136"/>
        <v>0</v>
      </c>
      <c r="Y157" s="42">
        <f t="shared" si="136"/>
        <v>0</v>
      </c>
      <c r="Z157" s="42">
        <f t="shared" si="136"/>
        <v>0</v>
      </c>
      <c r="AA157" s="42">
        <f>V157+W157+X157+Y157+Z157</f>
        <v>344421.72</v>
      </c>
      <c r="AB157" s="42">
        <f t="shared" ref="AB157:AF157" si="137">AB145+AB146+AB147+AB148+AB149+AB150+AB152+AB153+AB154+AB155+AB156</f>
        <v>539082.72</v>
      </c>
      <c r="AC157" s="42">
        <f t="shared" si="137"/>
        <v>0</v>
      </c>
      <c r="AD157" s="42">
        <f t="shared" si="137"/>
        <v>0</v>
      </c>
      <c r="AE157" s="42">
        <f t="shared" si="137"/>
        <v>0</v>
      </c>
      <c r="AF157" s="42">
        <f t="shared" si="137"/>
        <v>0</v>
      </c>
      <c r="AG157" s="42">
        <f>AB157+AC157+AD157+AE157+AF157</f>
        <v>539082.72</v>
      </c>
      <c r="AH157" s="42">
        <f t="shared" ref="AH157:AL157" si="138">AH145+AH146+AH147+AH148+AH149+AH150+AH152+AH153+AH154+AH155+AH156</f>
        <v>1400523.89</v>
      </c>
      <c r="AI157" s="42">
        <f t="shared" si="138"/>
        <v>0</v>
      </c>
      <c r="AJ157" s="42">
        <f t="shared" si="138"/>
        <v>0</v>
      </c>
      <c r="AK157" s="42">
        <f t="shared" si="138"/>
        <v>0</v>
      </c>
      <c r="AL157" s="42">
        <f t="shared" si="138"/>
        <v>0</v>
      </c>
      <c r="AM157" s="42">
        <f>AH157+AI157+AJ157+AK157+AL157</f>
        <v>1400523.89</v>
      </c>
      <c r="AN157" s="42">
        <f t="shared" ref="AN157:AX157" si="139">AN145+AN146+AN147+AN148+AN149+AN150+AN152+AN153+AN154+AN155+AN156</f>
        <v>0</v>
      </c>
      <c r="AO157" s="42">
        <f t="shared" si="139"/>
        <v>0</v>
      </c>
      <c r="AP157" s="42">
        <f t="shared" si="139"/>
        <v>0</v>
      </c>
      <c r="AQ157" s="42">
        <f t="shared" si="139"/>
        <v>0</v>
      </c>
      <c r="AR157" s="42">
        <f t="shared" si="139"/>
        <v>0</v>
      </c>
      <c r="AS157" s="42">
        <f>AN157+AO157+AP157+AQ157+AR157</f>
        <v>0</v>
      </c>
      <c r="AT157" s="42">
        <f t="shared" si="139"/>
        <v>1400523.89</v>
      </c>
      <c r="AU157" s="42">
        <f t="shared" si="139"/>
        <v>0</v>
      </c>
      <c r="AV157" s="42">
        <f t="shared" si="139"/>
        <v>0</v>
      </c>
      <c r="AW157" s="42">
        <f t="shared" si="139"/>
        <v>0</v>
      </c>
      <c r="AX157" s="42">
        <f t="shared" si="139"/>
        <v>0</v>
      </c>
      <c r="AY157" s="42">
        <f>AY145+AY146+AY147+AY148+AY149+AY150+AY152+AY153+AY154+AY155+AY156</f>
        <v>1400523.89</v>
      </c>
    </row>
    <row r="158" spans="1:51" s="23" customFormat="1" hidden="1">
      <c r="A158" s="11"/>
      <c r="B158" s="8"/>
      <c r="C158" s="8"/>
      <c r="D158" s="8"/>
      <c r="E158" s="8"/>
      <c r="F158" s="33"/>
      <c r="G158" s="33"/>
      <c r="H158" s="33"/>
      <c r="I158" s="8"/>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row>
    <row r="159" spans="1:51" s="23" customFormat="1">
      <c r="A159" s="11" t="s">
        <v>400</v>
      </c>
      <c r="B159" s="8"/>
      <c r="C159" s="8"/>
      <c r="D159" s="8"/>
      <c r="E159" s="8"/>
      <c r="F159" s="33"/>
      <c r="G159" s="33"/>
      <c r="H159" s="33"/>
      <c r="I159" s="8"/>
      <c r="J159" s="42">
        <f>J157+J158</f>
        <v>62466</v>
      </c>
      <c r="K159" s="42">
        <f>K157+K158</f>
        <v>0</v>
      </c>
      <c r="L159" s="42">
        <f>L157+L158</f>
        <v>0</v>
      </c>
      <c r="M159" s="42">
        <f>M157+M158</f>
        <v>0</v>
      </c>
      <c r="N159" s="42">
        <f>N157+N158</f>
        <v>0</v>
      </c>
      <c r="O159" s="42">
        <f>J159+K159+L159+M159+N159</f>
        <v>62466</v>
      </c>
      <c r="P159" s="42">
        <f>P157+P158</f>
        <v>454553.44999999995</v>
      </c>
      <c r="Q159" s="42">
        <f>Q157+Q158</f>
        <v>0</v>
      </c>
      <c r="R159" s="42">
        <f>R157+R158</f>
        <v>0</v>
      </c>
      <c r="S159" s="42">
        <f>S157+S158</f>
        <v>0</v>
      </c>
      <c r="T159" s="42">
        <f>T157+T158</f>
        <v>0</v>
      </c>
      <c r="U159" s="42">
        <f>P159+Q159+R159+S159+T159</f>
        <v>454553.44999999995</v>
      </c>
      <c r="V159" s="42">
        <f>V157+V158</f>
        <v>344421.72</v>
      </c>
      <c r="W159" s="42">
        <f>W157+W158</f>
        <v>0</v>
      </c>
      <c r="X159" s="42">
        <f>X157+X158</f>
        <v>0</v>
      </c>
      <c r="Y159" s="42">
        <f>Y157+Y158</f>
        <v>0</v>
      </c>
      <c r="Z159" s="42">
        <f>Z157+Z158</f>
        <v>0</v>
      </c>
      <c r="AA159" s="42">
        <f>V159+W159+X159+Y159+Z159</f>
        <v>344421.72</v>
      </c>
      <c r="AB159" s="42">
        <f>AB157+AB158</f>
        <v>539082.72</v>
      </c>
      <c r="AC159" s="42">
        <f>AC157+AC158</f>
        <v>0</v>
      </c>
      <c r="AD159" s="42">
        <f>AD157+AD158</f>
        <v>0</v>
      </c>
      <c r="AE159" s="42">
        <f>AE157+AE158</f>
        <v>0</v>
      </c>
      <c r="AF159" s="42">
        <f>AF157+AF158</f>
        <v>0</v>
      </c>
      <c r="AG159" s="42">
        <f>AB159+AC159+AD159+AE159+AF159</f>
        <v>539082.72</v>
      </c>
      <c r="AH159" s="42">
        <f>AH157+AH158</f>
        <v>1400523.89</v>
      </c>
      <c r="AI159" s="42">
        <f>AI157+AI158</f>
        <v>0</v>
      </c>
      <c r="AJ159" s="42">
        <f>AJ157+AJ158</f>
        <v>0</v>
      </c>
      <c r="AK159" s="42">
        <f>AK157+AK158</f>
        <v>0</v>
      </c>
      <c r="AL159" s="42">
        <f>AL157+AL158</f>
        <v>0</v>
      </c>
      <c r="AM159" s="42">
        <f>AH159+AI159+AJ159+AK159+AL159</f>
        <v>1400523.89</v>
      </c>
      <c r="AN159" s="42">
        <f>AN157+AN158</f>
        <v>0</v>
      </c>
      <c r="AO159" s="42">
        <f>AO157+AO158</f>
        <v>0</v>
      </c>
      <c r="AP159" s="42">
        <f>AP157+AP158</f>
        <v>0</v>
      </c>
      <c r="AQ159" s="42">
        <f>AQ157+AQ158</f>
        <v>0</v>
      </c>
      <c r="AR159" s="42">
        <f>AR157+AR158</f>
        <v>0</v>
      </c>
      <c r="AS159" s="42">
        <f>AN159+AO159+AP159+AQ159+AR159</f>
        <v>0</v>
      </c>
      <c r="AT159" s="42">
        <f>AT157+AT158</f>
        <v>1400523.89</v>
      </c>
      <c r="AU159" s="42">
        <f>AU157+AU158</f>
        <v>0</v>
      </c>
      <c r="AV159" s="42">
        <f>AV157+AV158</f>
        <v>0</v>
      </c>
      <c r="AW159" s="42">
        <f>AW157+AW158</f>
        <v>0</v>
      </c>
      <c r="AX159" s="42">
        <f>AX157+AX158</f>
        <v>0</v>
      </c>
      <c r="AY159" s="42">
        <f>AY157</f>
        <v>1400523.89</v>
      </c>
    </row>
    <row r="160" spans="1:51" s="23" customFormat="1">
      <c r="A160" s="11" t="s">
        <v>178</v>
      </c>
      <c r="B160" s="8"/>
      <c r="C160" s="8"/>
      <c r="D160" s="8"/>
      <c r="E160" s="8"/>
      <c r="F160" s="33"/>
      <c r="G160" s="33"/>
      <c r="H160" s="33"/>
      <c r="I160" s="8"/>
      <c r="J160" s="44"/>
      <c r="K160" s="44"/>
      <c r="L160" s="44"/>
      <c r="M160" s="44"/>
      <c r="N160" s="44"/>
      <c r="O160" s="42"/>
      <c r="P160" s="42"/>
      <c r="Q160" s="44"/>
      <c r="R160" s="44"/>
      <c r="S160" s="44"/>
      <c r="T160" s="44"/>
      <c r="U160" s="42"/>
      <c r="V160" s="44"/>
      <c r="W160" s="44"/>
      <c r="X160" s="44"/>
      <c r="Y160" s="44"/>
      <c r="Z160" s="44"/>
      <c r="AA160" s="42"/>
      <c r="AB160" s="44"/>
      <c r="AC160" s="44"/>
      <c r="AD160" s="44"/>
      <c r="AE160" s="44"/>
      <c r="AF160" s="44"/>
      <c r="AG160" s="42"/>
      <c r="AH160" s="44"/>
      <c r="AI160" s="44"/>
      <c r="AJ160" s="44"/>
      <c r="AK160" s="44"/>
      <c r="AL160" s="44"/>
      <c r="AM160" s="42"/>
      <c r="AN160" s="44"/>
      <c r="AO160" s="44"/>
      <c r="AP160" s="44"/>
      <c r="AQ160" s="44"/>
      <c r="AR160" s="44"/>
      <c r="AS160" s="42"/>
      <c r="AT160" s="42"/>
      <c r="AU160" s="44"/>
      <c r="AV160" s="44"/>
      <c r="AW160" s="44"/>
      <c r="AX160" s="44"/>
      <c r="AY160" s="44"/>
    </row>
    <row r="161" spans="1:51" s="23" customFormat="1">
      <c r="A161" s="14" t="s">
        <v>179</v>
      </c>
      <c r="B161" s="8"/>
      <c r="C161" s="8"/>
      <c r="D161" s="8"/>
      <c r="E161" s="8"/>
      <c r="F161" s="33"/>
      <c r="G161" s="33"/>
      <c r="H161" s="33"/>
      <c r="I161" s="8"/>
      <c r="J161" s="44"/>
      <c r="K161" s="44"/>
      <c r="L161" s="44"/>
      <c r="M161" s="44"/>
      <c r="N161" s="44"/>
      <c r="O161" s="42"/>
      <c r="P161" s="42"/>
      <c r="Q161" s="44"/>
      <c r="R161" s="44"/>
      <c r="S161" s="44"/>
      <c r="T161" s="44"/>
      <c r="U161" s="42"/>
      <c r="V161" s="44"/>
      <c r="W161" s="44"/>
      <c r="X161" s="44"/>
      <c r="Y161" s="44"/>
      <c r="Z161" s="44"/>
      <c r="AA161" s="42"/>
      <c r="AB161" s="44"/>
      <c r="AC161" s="44"/>
      <c r="AD161" s="44"/>
      <c r="AE161" s="44"/>
      <c r="AF161" s="44"/>
      <c r="AG161" s="42"/>
      <c r="AH161" s="44"/>
      <c r="AI161" s="44"/>
      <c r="AJ161" s="44"/>
      <c r="AK161" s="44"/>
      <c r="AL161" s="44"/>
      <c r="AM161" s="42"/>
      <c r="AN161" s="44"/>
      <c r="AO161" s="44"/>
      <c r="AP161" s="44"/>
      <c r="AQ161" s="44"/>
      <c r="AR161" s="44"/>
      <c r="AS161" s="42"/>
      <c r="AT161" s="42"/>
      <c r="AU161" s="44"/>
      <c r="AV161" s="44"/>
      <c r="AW161" s="44"/>
      <c r="AX161" s="44"/>
      <c r="AY161" s="44"/>
    </row>
    <row r="162" spans="1:51" s="23" customFormat="1">
      <c r="A162" s="11" t="s">
        <v>180</v>
      </c>
      <c r="B162" s="8"/>
      <c r="C162" s="8"/>
      <c r="D162" s="8"/>
      <c r="E162" s="8"/>
      <c r="F162" s="33"/>
      <c r="G162" s="33"/>
      <c r="H162" s="33"/>
      <c r="I162" s="8"/>
      <c r="J162" s="44"/>
      <c r="K162" s="44"/>
      <c r="L162" s="44"/>
      <c r="M162" s="44"/>
      <c r="N162" s="44"/>
      <c r="O162" s="42"/>
      <c r="P162" s="42"/>
      <c r="Q162" s="44"/>
      <c r="R162" s="44"/>
      <c r="S162" s="44"/>
      <c r="T162" s="44"/>
      <c r="U162" s="42"/>
      <c r="V162" s="44"/>
      <c r="W162" s="44"/>
      <c r="X162" s="44"/>
      <c r="Y162" s="44"/>
      <c r="Z162" s="44"/>
      <c r="AA162" s="42"/>
      <c r="AB162" s="44"/>
      <c r="AC162" s="44"/>
      <c r="AD162" s="44"/>
      <c r="AE162" s="44"/>
      <c r="AF162" s="44"/>
      <c r="AG162" s="42"/>
      <c r="AH162" s="44"/>
      <c r="AI162" s="44"/>
      <c r="AJ162" s="44"/>
      <c r="AK162" s="44"/>
      <c r="AL162" s="44"/>
      <c r="AM162" s="42"/>
      <c r="AN162" s="44"/>
      <c r="AO162" s="44"/>
      <c r="AP162" s="44"/>
      <c r="AQ162" s="44"/>
      <c r="AR162" s="44"/>
      <c r="AS162" s="42"/>
      <c r="AT162" s="42"/>
      <c r="AU162" s="44"/>
      <c r="AV162" s="44"/>
      <c r="AW162" s="44"/>
      <c r="AX162" s="44"/>
      <c r="AY162" s="44"/>
    </row>
    <row r="163" spans="1:51" s="23" customFormat="1" ht="25.5">
      <c r="A163" s="11" t="s">
        <v>181</v>
      </c>
      <c r="B163" s="8"/>
      <c r="C163" s="8"/>
      <c r="D163" s="8"/>
      <c r="E163" s="8"/>
      <c r="F163" s="33"/>
      <c r="G163" s="33"/>
      <c r="H163" s="33"/>
      <c r="I163" s="8"/>
      <c r="J163" s="44"/>
      <c r="K163" s="44"/>
      <c r="L163" s="44"/>
      <c r="M163" s="44"/>
      <c r="N163" s="44"/>
      <c r="O163" s="42"/>
      <c r="P163" s="42"/>
      <c r="Q163" s="44"/>
      <c r="R163" s="44"/>
      <c r="S163" s="44"/>
      <c r="T163" s="44"/>
      <c r="U163" s="42"/>
      <c r="V163" s="44"/>
      <c r="W163" s="44"/>
      <c r="X163" s="44"/>
      <c r="Y163" s="44"/>
      <c r="Z163" s="44"/>
      <c r="AA163" s="42"/>
      <c r="AB163" s="44"/>
      <c r="AC163" s="44"/>
      <c r="AD163" s="44"/>
      <c r="AE163" s="44"/>
      <c r="AF163" s="44"/>
      <c r="AG163" s="42"/>
      <c r="AH163" s="44"/>
      <c r="AI163" s="44"/>
      <c r="AJ163" s="44"/>
      <c r="AK163" s="44"/>
      <c r="AL163" s="44"/>
      <c r="AM163" s="42"/>
      <c r="AN163" s="44"/>
      <c r="AO163" s="44"/>
      <c r="AP163" s="44"/>
      <c r="AQ163" s="44"/>
      <c r="AR163" s="44"/>
      <c r="AS163" s="42"/>
      <c r="AT163" s="42"/>
      <c r="AU163" s="44"/>
      <c r="AV163" s="44"/>
      <c r="AW163" s="44"/>
      <c r="AX163" s="44"/>
      <c r="AY163" s="44"/>
    </row>
    <row r="164" spans="1:51" s="23" customFormat="1">
      <c r="A164" s="11" t="s">
        <v>146</v>
      </c>
      <c r="B164" s="8"/>
      <c r="C164" s="8"/>
      <c r="D164" s="8"/>
      <c r="E164" s="8"/>
      <c r="F164" s="33"/>
      <c r="G164" s="33"/>
      <c r="H164" s="33"/>
      <c r="I164" s="8"/>
      <c r="J164" s="44"/>
      <c r="K164" s="44"/>
      <c r="L164" s="44"/>
      <c r="M164" s="44"/>
      <c r="N164" s="44"/>
      <c r="O164" s="42"/>
      <c r="P164" s="42"/>
      <c r="Q164" s="44"/>
      <c r="R164" s="44"/>
      <c r="S164" s="44"/>
      <c r="T164" s="44"/>
      <c r="U164" s="42"/>
      <c r="V164" s="44"/>
      <c r="W164" s="44"/>
      <c r="X164" s="44"/>
      <c r="Y164" s="44"/>
      <c r="Z164" s="44"/>
      <c r="AA164" s="42"/>
      <c r="AB164" s="44"/>
      <c r="AC164" s="44"/>
      <c r="AD164" s="44"/>
      <c r="AE164" s="44"/>
      <c r="AF164" s="44"/>
      <c r="AG164" s="42"/>
      <c r="AH164" s="44"/>
      <c r="AI164" s="44"/>
      <c r="AJ164" s="44"/>
      <c r="AK164" s="44"/>
      <c r="AL164" s="44"/>
      <c r="AM164" s="42"/>
      <c r="AN164" s="44"/>
      <c r="AO164" s="44"/>
      <c r="AP164" s="44"/>
      <c r="AQ164" s="44"/>
      <c r="AR164" s="44"/>
      <c r="AS164" s="42"/>
      <c r="AT164" s="42"/>
      <c r="AU164" s="44"/>
      <c r="AV164" s="44"/>
      <c r="AW164" s="44"/>
      <c r="AX164" s="44"/>
      <c r="AY164" s="44"/>
    </row>
    <row r="165" spans="1:51" s="23" customFormat="1" ht="102">
      <c r="A165" s="11" t="s">
        <v>56</v>
      </c>
      <c r="B165" s="8" t="s">
        <v>11</v>
      </c>
      <c r="C165" s="11" t="s">
        <v>247</v>
      </c>
      <c r="D165" s="8" t="s">
        <v>2</v>
      </c>
      <c r="E165" s="8"/>
      <c r="F165" s="32">
        <v>7</v>
      </c>
      <c r="G165" s="33"/>
      <c r="H165" s="33" t="s">
        <v>290</v>
      </c>
      <c r="I165" s="8"/>
      <c r="J165" s="42">
        <v>4995.76</v>
      </c>
      <c r="K165" s="42"/>
      <c r="L165" s="42"/>
      <c r="M165" s="42"/>
      <c r="N165" s="42"/>
      <c r="O165" s="42">
        <f>N165+M165+L165+K165+J165</f>
        <v>4995.76</v>
      </c>
      <c r="P165" s="42"/>
      <c r="Q165" s="42"/>
      <c r="R165" s="42"/>
      <c r="S165" s="42"/>
      <c r="T165" s="42"/>
      <c r="U165" s="42">
        <f>T165+S165+R165+Q165+P165</f>
        <v>0</v>
      </c>
      <c r="V165" s="42"/>
      <c r="W165" s="42"/>
      <c r="X165" s="42"/>
      <c r="Y165" s="42"/>
      <c r="Z165" s="42"/>
      <c r="AA165" s="42">
        <f t="shared" si="132"/>
        <v>0</v>
      </c>
      <c r="AB165" s="42"/>
      <c r="AC165" s="42"/>
      <c r="AD165" s="42"/>
      <c r="AE165" s="42"/>
      <c r="AF165" s="42"/>
      <c r="AG165" s="42">
        <f t="shared" si="133"/>
        <v>0</v>
      </c>
      <c r="AH165" s="42">
        <f>AB165+V165+P165+J165</f>
        <v>4995.76</v>
      </c>
      <c r="AI165" s="42">
        <f t="shared" ref="AI165:AL165" si="140">AC165+W165+Q165+K165</f>
        <v>0</v>
      </c>
      <c r="AJ165" s="42">
        <f t="shared" si="140"/>
        <v>0</v>
      </c>
      <c r="AK165" s="42">
        <f t="shared" si="140"/>
        <v>0</v>
      </c>
      <c r="AL165" s="42">
        <f t="shared" si="140"/>
        <v>0</v>
      </c>
      <c r="AM165" s="42">
        <f t="shared" ref="AM165:AM206" si="141">AL165+AK165+AJ165+AI165+AH165</f>
        <v>4995.76</v>
      </c>
      <c r="AN165" s="42"/>
      <c r="AO165" s="42"/>
      <c r="AP165" s="42"/>
      <c r="AQ165" s="42"/>
      <c r="AR165" s="42"/>
      <c r="AS165" s="42">
        <f t="shared" ref="AS165:AS206" si="142">AN165+AO165+AP165+AQ165+AR165</f>
        <v>0</v>
      </c>
      <c r="AT165" s="42">
        <f t="shared" ref="AT165:AT206" si="143">AN165+AH165</f>
        <v>4995.76</v>
      </c>
      <c r="AU165" s="42">
        <f t="shared" ref="AU165:AU206" si="144">AO165+AI165</f>
        <v>0</v>
      </c>
      <c r="AV165" s="42">
        <f t="shared" ref="AV165:AV206" si="145">AP165+AJ165</f>
        <v>0</v>
      </c>
      <c r="AW165" s="42">
        <f t="shared" ref="AW165:AW206" si="146">AQ165+AK165</f>
        <v>0</v>
      </c>
      <c r="AX165" s="42">
        <f t="shared" ref="AX165:AX206" si="147">AR165+AL165</f>
        <v>0</v>
      </c>
      <c r="AY165" s="42">
        <f t="shared" si="119"/>
        <v>4995.76</v>
      </c>
    </row>
    <row r="166" spans="1:51" s="23" customFormat="1" ht="89.25">
      <c r="A166" s="11" t="s">
        <v>57</v>
      </c>
      <c r="B166" s="8" t="s">
        <v>11</v>
      </c>
      <c r="C166" s="11" t="s">
        <v>248</v>
      </c>
      <c r="D166" s="8" t="s">
        <v>2</v>
      </c>
      <c r="E166" s="8"/>
      <c r="F166" s="32">
        <v>7</v>
      </c>
      <c r="G166" s="33"/>
      <c r="H166" s="33" t="s">
        <v>290</v>
      </c>
      <c r="I166" s="8"/>
      <c r="J166" s="42">
        <v>4371.3599999999997</v>
      </c>
      <c r="K166" s="42"/>
      <c r="L166" s="42"/>
      <c r="M166" s="42"/>
      <c r="N166" s="42"/>
      <c r="O166" s="42">
        <f>N166+M166+L166+K166+J166</f>
        <v>4371.3599999999997</v>
      </c>
      <c r="P166" s="42"/>
      <c r="Q166" s="42"/>
      <c r="R166" s="42"/>
      <c r="S166" s="42"/>
      <c r="T166" s="42"/>
      <c r="U166" s="42">
        <f t="shared" ref="U166:U177" si="148">T166+S166+R166+Q166+P166</f>
        <v>0</v>
      </c>
      <c r="V166" s="42"/>
      <c r="W166" s="42"/>
      <c r="X166" s="42"/>
      <c r="Y166" s="42"/>
      <c r="Z166" s="42"/>
      <c r="AA166" s="42">
        <f t="shared" ref="AA166:AA186" si="149">Z166+Y166+X166+W166+V166</f>
        <v>0</v>
      </c>
      <c r="AB166" s="42"/>
      <c r="AC166" s="42"/>
      <c r="AD166" s="42"/>
      <c r="AE166" s="42"/>
      <c r="AF166" s="42"/>
      <c r="AG166" s="42">
        <f t="shared" ref="AG166" si="150">AF166+AE166+AD166+AC166+AB166</f>
        <v>0</v>
      </c>
      <c r="AH166" s="42">
        <f t="shared" ref="AH166:AH206" si="151">AB166+V166+P166+J166</f>
        <v>4371.3599999999997</v>
      </c>
      <c r="AI166" s="42">
        <f t="shared" ref="AI166:AI206" si="152">AC166+W166+Q166+K166</f>
        <v>0</v>
      </c>
      <c r="AJ166" s="42">
        <f t="shared" ref="AJ166:AJ206" si="153">AD166+X166+R166+L166</f>
        <v>0</v>
      </c>
      <c r="AK166" s="42">
        <f t="shared" ref="AK166:AK206" si="154">AE166+Y166+S166+M166</f>
        <v>0</v>
      </c>
      <c r="AL166" s="42">
        <f t="shared" ref="AL166:AL206" si="155">AF166+Z166+T166+N166</f>
        <v>0</v>
      </c>
      <c r="AM166" s="42">
        <f t="shared" si="141"/>
        <v>4371.3599999999997</v>
      </c>
      <c r="AN166" s="42"/>
      <c r="AO166" s="42"/>
      <c r="AP166" s="42"/>
      <c r="AQ166" s="42"/>
      <c r="AR166" s="42"/>
      <c r="AS166" s="42">
        <f t="shared" si="142"/>
        <v>0</v>
      </c>
      <c r="AT166" s="42">
        <f t="shared" si="143"/>
        <v>4371.3599999999997</v>
      </c>
      <c r="AU166" s="42">
        <f t="shared" si="144"/>
        <v>0</v>
      </c>
      <c r="AV166" s="42">
        <f t="shared" si="145"/>
        <v>0</v>
      </c>
      <c r="AW166" s="42">
        <f t="shared" si="146"/>
        <v>0</v>
      </c>
      <c r="AX166" s="42">
        <f t="shared" si="147"/>
        <v>0</v>
      </c>
      <c r="AY166" s="42">
        <f t="shared" ref="AY166:AY186" si="156">AS166+AM166</f>
        <v>4371.3599999999997</v>
      </c>
    </row>
    <row r="167" spans="1:51" s="23" customFormat="1">
      <c r="A167" s="12" t="s">
        <v>158</v>
      </c>
      <c r="B167" s="8"/>
      <c r="C167" s="8"/>
      <c r="D167" s="8"/>
      <c r="E167" s="8"/>
      <c r="F167" s="33"/>
      <c r="G167" s="33"/>
      <c r="H167" s="33"/>
      <c r="I167" s="8"/>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row>
    <row r="168" spans="1:51" s="23" customFormat="1" ht="25.5">
      <c r="A168" s="12" t="s">
        <v>187</v>
      </c>
      <c r="B168" s="8"/>
      <c r="C168" s="8"/>
      <c r="D168" s="8"/>
      <c r="E168" s="8"/>
      <c r="F168" s="33"/>
      <c r="G168" s="33"/>
      <c r="H168" s="33"/>
      <c r="I168" s="8"/>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row>
    <row r="169" spans="1:51" s="23" customFormat="1" ht="25.5">
      <c r="A169" s="12" t="s">
        <v>188</v>
      </c>
      <c r="B169" s="8"/>
      <c r="C169" s="8"/>
      <c r="D169" s="8"/>
      <c r="E169" s="8"/>
      <c r="F169" s="33"/>
      <c r="G169" s="33"/>
      <c r="H169" s="33"/>
      <c r="I169" s="8"/>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row>
    <row r="170" spans="1:51" s="23" customFormat="1" ht="25.5">
      <c r="A170" s="12" t="s">
        <v>58</v>
      </c>
      <c r="B170" s="8" t="s">
        <v>11</v>
      </c>
      <c r="C170" s="12" t="s">
        <v>251</v>
      </c>
      <c r="D170" s="8" t="s">
        <v>2</v>
      </c>
      <c r="E170" s="8"/>
      <c r="F170" s="32">
        <v>7</v>
      </c>
      <c r="G170" s="33"/>
      <c r="H170" s="33" t="s">
        <v>290</v>
      </c>
      <c r="I170" s="8"/>
      <c r="J170" s="42"/>
      <c r="K170" s="42"/>
      <c r="L170" s="42"/>
      <c r="M170" s="42"/>
      <c r="N170" s="42"/>
      <c r="O170" s="42">
        <f t="shared" ref="O170:O191" si="157">N170+M170+L170+K170+J170</f>
        <v>0</v>
      </c>
      <c r="P170" s="42">
        <v>5000</v>
      </c>
      <c r="Q170" s="42"/>
      <c r="R170" s="42"/>
      <c r="S170" s="42"/>
      <c r="T170" s="42"/>
      <c r="U170" s="42">
        <f t="shared" si="148"/>
        <v>5000</v>
      </c>
      <c r="V170" s="42">
        <v>50000</v>
      </c>
      <c r="W170" s="42"/>
      <c r="X170" s="42"/>
      <c r="Y170" s="42"/>
      <c r="Z170" s="42"/>
      <c r="AA170" s="42">
        <f t="shared" si="149"/>
        <v>50000</v>
      </c>
      <c r="AB170" s="42">
        <v>10000</v>
      </c>
      <c r="AC170" s="42"/>
      <c r="AD170" s="42"/>
      <c r="AE170" s="42"/>
      <c r="AF170" s="42"/>
      <c r="AG170" s="42">
        <f>AF170+AE170+AD170+AC170+AB170</f>
        <v>10000</v>
      </c>
      <c r="AH170" s="42">
        <f t="shared" si="151"/>
        <v>65000</v>
      </c>
      <c r="AI170" s="42">
        <f t="shared" si="152"/>
        <v>0</v>
      </c>
      <c r="AJ170" s="42">
        <f t="shared" si="153"/>
        <v>0</v>
      </c>
      <c r="AK170" s="42">
        <f t="shared" si="154"/>
        <v>0</v>
      </c>
      <c r="AL170" s="42">
        <f t="shared" si="155"/>
        <v>0</v>
      </c>
      <c r="AM170" s="42">
        <f t="shared" si="141"/>
        <v>65000</v>
      </c>
      <c r="AN170" s="42"/>
      <c r="AO170" s="42"/>
      <c r="AP170" s="42"/>
      <c r="AQ170" s="42"/>
      <c r="AR170" s="42"/>
      <c r="AS170" s="42">
        <f t="shared" si="142"/>
        <v>0</v>
      </c>
      <c r="AT170" s="42">
        <f t="shared" si="143"/>
        <v>65000</v>
      </c>
      <c r="AU170" s="42">
        <f t="shared" si="144"/>
        <v>0</v>
      </c>
      <c r="AV170" s="42">
        <f t="shared" si="145"/>
        <v>0</v>
      </c>
      <c r="AW170" s="42">
        <f t="shared" si="146"/>
        <v>0</v>
      </c>
      <c r="AX170" s="42">
        <f t="shared" si="147"/>
        <v>0</v>
      </c>
      <c r="AY170" s="42">
        <f t="shared" si="156"/>
        <v>65000</v>
      </c>
    </row>
    <row r="171" spans="1:51" s="23" customFormat="1" ht="25.5">
      <c r="A171" s="12" t="s">
        <v>59</v>
      </c>
      <c r="B171" s="8" t="s">
        <v>11</v>
      </c>
      <c r="C171" s="12" t="s">
        <v>252</v>
      </c>
      <c r="D171" s="8" t="s">
        <v>2</v>
      </c>
      <c r="E171" s="8"/>
      <c r="F171" s="32">
        <v>7</v>
      </c>
      <c r="G171" s="33"/>
      <c r="H171" s="33" t="s">
        <v>290</v>
      </c>
      <c r="I171" s="8"/>
      <c r="J171" s="42"/>
      <c r="K171" s="42"/>
      <c r="L171" s="42"/>
      <c r="M171" s="42"/>
      <c r="N171" s="42"/>
      <c r="O171" s="42">
        <f t="shared" si="157"/>
        <v>0</v>
      </c>
      <c r="P171" s="42">
        <v>50000</v>
      </c>
      <c r="Q171" s="42"/>
      <c r="R171" s="42"/>
      <c r="S171" s="42"/>
      <c r="T171" s="42"/>
      <c r="U171" s="42">
        <f t="shared" si="148"/>
        <v>50000</v>
      </c>
      <c r="V171" s="42">
        <v>300000</v>
      </c>
      <c r="W171" s="42"/>
      <c r="X171" s="42"/>
      <c r="Y171" s="42"/>
      <c r="Z171" s="42"/>
      <c r="AA171" s="42">
        <f t="shared" si="149"/>
        <v>300000</v>
      </c>
      <c r="AB171" s="42">
        <v>300000</v>
      </c>
      <c r="AC171" s="42"/>
      <c r="AD171" s="42"/>
      <c r="AE171" s="42"/>
      <c r="AF171" s="42"/>
      <c r="AG171" s="42">
        <f>AF171+AE171+AD171+AC171+AB171</f>
        <v>300000</v>
      </c>
      <c r="AH171" s="42">
        <f t="shared" si="151"/>
        <v>650000</v>
      </c>
      <c r="AI171" s="42">
        <f t="shared" si="152"/>
        <v>0</v>
      </c>
      <c r="AJ171" s="42">
        <f t="shared" si="153"/>
        <v>0</v>
      </c>
      <c r="AK171" s="42">
        <f t="shared" si="154"/>
        <v>0</v>
      </c>
      <c r="AL171" s="42">
        <f t="shared" si="155"/>
        <v>0</v>
      </c>
      <c r="AM171" s="42">
        <f t="shared" si="141"/>
        <v>650000</v>
      </c>
      <c r="AN171" s="42"/>
      <c r="AO171" s="42"/>
      <c r="AP171" s="42"/>
      <c r="AQ171" s="42"/>
      <c r="AR171" s="42"/>
      <c r="AS171" s="42">
        <f t="shared" si="142"/>
        <v>0</v>
      </c>
      <c r="AT171" s="42">
        <f t="shared" si="143"/>
        <v>650000</v>
      </c>
      <c r="AU171" s="42">
        <f t="shared" si="144"/>
        <v>0</v>
      </c>
      <c r="AV171" s="42">
        <f t="shared" si="145"/>
        <v>0</v>
      </c>
      <c r="AW171" s="42">
        <f t="shared" si="146"/>
        <v>0</v>
      </c>
      <c r="AX171" s="42">
        <f t="shared" si="147"/>
        <v>0</v>
      </c>
      <c r="AY171" s="42">
        <f t="shared" si="156"/>
        <v>650000</v>
      </c>
    </row>
    <row r="172" spans="1:51" s="23" customFormat="1" ht="38.25">
      <c r="A172" s="12" t="s">
        <v>60</v>
      </c>
      <c r="B172" s="8" t="s">
        <v>11</v>
      </c>
      <c r="C172" s="12" t="s">
        <v>253</v>
      </c>
      <c r="D172" s="8" t="s">
        <v>2</v>
      </c>
      <c r="E172" s="8"/>
      <c r="F172" s="32">
        <v>7</v>
      </c>
      <c r="G172" s="33"/>
      <c r="H172" s="33" t="s">
        <v>290</v>
      </c>
      <c r="I172" s="8"/>
      <c r="J172" s="42"/>
      <c r="K172" s="42"/>
      <c r="L172" s="42"/>
      <c r="M172" s="42"/>
      <c r="N172" s="42"/>
      <c r="O172" s="42">
        <f t="shared" si="157"/>
        <v>0</v>
      </c>
      <c r="P172" s="42">
        <v>30000</v>
      </c>
      <c r="Q172" s="42"/>
      <c r="R172" s="42"/>
      <c r="S172" s="42"/>
      <c r="T172" s="42"/>
      <c r="U172" s="42">
        <f t="shared" si="148"/>
        <v>30000</v>
      </c>
      <c r="V172" s="42">
        <v>50000</v>
      </c>
      <c r="W172" s="42"/>
      <c r="X172" s="42"/>
      <c r="Y172" s="42"/>
      <c r="Z172" s="42"/>
      <c r="AA172" s="42">
        <f t="shared" si="149"/>
        <v>50000</v>
      </c>
      <c r="AB172" s="42">
        <v>50000</v>
      </c>
      <c r="AC172" s="42"/>
      <c r="AD172" s="42"/>
      <c r="AE172" s="42"/>
      <c r="AF172" s="42"/>
      <c r="AG172" s="42">
        <f>AF172+AE172+AD172+AC172+AB172</f>
        <v>50000</v>
      </c>
      <c r="AH172" s="42">
        <f t="shared" si="151"/>
        <v>130000</v>
      </c>
      <c r="AI172" s="42">
        <f t="shared" si="152"/>
        <v>0</v>
      </c>
      <c r="AJ172" s="42">
        <f t="shared" si="153"/>
        <v>0</v>
      </c>
      <c r="AK172" s="42">
        <f t="shared" si="154"/>
        <v>0</v>
      </c>
      <c r="AL172" s="42">
        <f t="shared" si="155"/>
        <v>0</v>
      </c>
      <c r="AM172" s="42">
        <f t="shared" si="141"/>
        <v>130000</v>
      </c>
      <c r="AN172" s="42"/>
      <c r="AO172" s="42"/>
      <c r="AP172" s="42"/>
      <c r="AQ172" s="42"/>
      <c r="AR172" s="42"/>
      <c r="AS172" s="42">
        <f t="shared" si="142"/>
        <v>0</v>
      </c>
      <c r="AT172" s="42">
        <f t="shared" si="143"/>
        <v>130000</v>
      </c>
      <c r="AU172" s="42">
        <f t="shared" si="144"/>
        <v>0</v>
      </c>
      <c r="AV172" s="42">
        <f t="shared" si="145"/>
        <v>0</v>
      </c>
      <c r="AW172" s="42">
        <f t="shared" si="146"/>
        <v>0</v>
      </c>
      <c r="AX172" s="42">
        <f t="shared" si="147"/>
        <v>0</v>
      </c>
      <c r="AY172" s="42">
        <f t="shared" si="156"/>
        <v>130000</v>
      </c>
    </row>
    <row r="173" spans="1:51" s="23" customFormat="1" ht="63.75">
      <c r="A173" s="12" t="s">
        <v>61</v>
      </c>
      <c r="B173" s="8" t="s">
        <v>11</v>
      </c>
      <c r="C173" s="12" t="s">
        <v>254</v>
      </c>
      <c r="D173" s="8" t="s">
        <v>2</v>
      </c>
      <c r="E173" s="8"/>
      <c r="F173" s="32">
        <v>7</v>
      </c>
      <c r="G173" s="33"/>
      <c r="H173" s="33" t="s">
        <v>290</v>
      </c>
      <c r="I173" s="8"/>
      <c r="J173" s="42"/>
      <c r="K173" s="42"/>
      <c r="L173" s="42"/>
      <c r="M173" s="42"/>
      <c r="N173" s="42"/>
      <c r="O173" s="42">
        <f t="shared" si="157"/>
        <v>0</v>
      </c>
      <c r="P173" s="42">
        <v>5000</v>
      </c>
      <c r="Q173" s="42"/>
      <c r="R173" s="42"/>
      <c r="S173" s="42"/>
      <c r="T173" s="42"/>
      <c r="U173" s="42">
        <f t="shared" si="148"/>
        <v>5000</v>
      </c>
      <c r="V173" s="42">
        <v>5000</v>
      </c>
      <c r="W173" s="42"/>
      <c r="X173" s="42"/>
      <c r="Y173" s="42"/>
      <c r="Z173" s="42"/>
      <c r="AA173" s="42">
        <f t="shared" si="149"/>
        <v>5000</v>
      </c>
      <c r="AB173" s="42">
        <v>10000</v>
      </c>
      <c r="AC173" s="42"/>
      <c r="AD173" s="42"/>
      <c r="AE173" s="42"/>
      <c r="AF173" s="42"/>
      <c r="AG173" s="42">
        <f>AF173+AE173+AD173+AC173+AB173</f>
        <v>10000</v>
      </c>
      <c r="AH173" s="42">
        <f t="shared" si="151"/>
        <v>20000</v>
      </c>
      <c r="AI173" s="42">
        <f t="shared" si="152"/>
        <v>0</v>
      </c>
      <c r="AJ173" s="42">
        <f t="shared" si="153"/>
        <v>0</v>
      </c>
      <c r="AK173" s="42">
        <f t="shared" si="154"/>
        <v>0</v>
      </c>
      <c r="AL173" s="42">
        <f t="shared" si="155"/>
        <v>0</v>
      </c>
      <c r="AM173" s="42">
        <f t="shared" si="141"/>
        <v>20000</v>
      </c>
      <c r="AN173" s="42"/>
      <c r="AO173" s="42"/>
      <c r="AP173" s="42"/>
      <c r="AQ173" s="42"/>
      <c r="AR173" s="42"/>
      <c r="AS173" s="42">
        <f t="shared" si="142"/>
        <v>0</v>
      </c>
      <c r="AT173" s="42">
        <f t="shared" si="143"/>
        <v>20000</v>
      </c>
      <c r="AU173" s="42">
        <f t="shared" si="144"/>
        <v>0</v>
      </c>
      <c r="AV173" s="42">
        <f t="shared" si="145"/>
        <v>0</v>
      </c>
      <c r="AW173" s="42">
        <f t="shared" si="146"/>
        <v>0</v>
      </c>
      <c r="AX173" s="42">
        <f t="shared" si="147"/>
        <v>0</v>
      </c>
      <c r="AY173" s="42">
        <f t="shared" si="156"/>
        <v>20000</v>
      </c>
    </row>
    <row r="174" spans="1:51" s="23" customFormat="1" ht="89.25">
      <c r="A174" s="12" t="s">
        <v>120</v>
      </c>
      <c r="B174" s="8" t="s">
        <v>11</v>
      </c>
      <c r="C174" s="11" t="s">
        <v>249</v>
      </c>
      <c r="D174" s="8" t="s">
        <v>2</v>
      </c>
      <c r="E174" s="8"/>
      <c r="F174" s="32">
        <v>7</v>
      </c>
      <c r="G174" s="33"/>
      <c r="H174" s="33" t="s">
        <v>290</v>
      </c>
      <c r="I174" s="8"/>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row>
    <row r="175" spans="1:51" s="23" customFormat="1" ht="38.25">
      <c r="A175" s="12" t="s">
        <v>107</v>
      </c>
      <c r="B175" s="8" t="s">
        <v>11</v>
      </c>
      <c r="C175" s="12" t="s">
        <v>250</v>
      </c>
      <c r="D175" s="8" t="s">
        <v>7</v>
      </c>
      <c r="E175" s="8" t="s">
        <v>356</v>
      </c>
      <c r="F175" s="32">
        <v>7</v>
      </c>
      <c r="G175" s="33"/>
      <c r="H175" s="33" t="s">
        <v>290</v>
      </c>
      <c r="I175" s="8"/>
      <c r="J175" s="42"/>
      <c r="K175" s="42"/>
      <c r="L175" s="42"/>
      <c r="M175" s="42"/>
      <c r="N175" s="42"/>
      <c r="O175" s="42">
        <f t="shared" si="157"/>
        <v>0</v>
      </c>
      <c r="P175" s="42">
        <v>21000</v>
      </c>
      <c r="Q175" s="42"/>
      <c r="R175" s="42"/>
      <c r="S175" s="42"/>
      <c r="T175" s="42"/>
      <c r="U175" s="42">
        <f t="shared" si="148"/>
        <v>21000</v>
      </c>
      <c r="V175" s="42">
        <v>98000</v>
      </c>
      <c r="W175" s="42"/>
      <c r="X175" s="42"/>
      <c r="Y175" s="42"/>
      <c r="Z175" s="42"/>
      <c r="AA175" s="42">
        <f t="shared" si="149"/>
        <v>98000</v>
      </c>
      <c r="AB175" s="42"/>
      <c r="AC175" s="42"/>
      <c r="AD175" s="42"/>
      <c r="AE175" s="42"/>
      <c r="AF175" s="42"/>
      <c r="AG175" s="42">
        <f t="shared" ref="AG175:AG186" si="158">AF175+AE175+AD175+AC175+AB175</f>
        <v>0</v>
      </c>
      <c r="AH175" s="42">
        <f t="shared" si="151"/>
        <v>119000</v>
      </c>
      <c r="AI175" s="42">
        <f t="shared" si="152"/>
        <v>0</v>
      </c>
      <c r="AJ175" s="42">
        <f t="shared" si="153"/>
        <v>0</v>
      </c>
      <c r="AK175" s="42">
        <f t="shared" si="154"/>
        <v>0</v>
      </c>
      <c r="AL175" s="42">
        <f t="shared" si="155"/>
        <v>0</v>
      </c>
      <c r="AM175" s="42">
        <f t="shared" si="141"/>
        <v>119000</v>
      </c>
      <c r="AN175" s="42"/>
      <c r="AO175" s="42"/>
      <c r="AP175" s="42"/>
      <c r="AQ175" s="42"/>
      <c r="AR175" s="42"/>
      <c r="AS175" s="42">
        <f t="shared" si="142"/>
        <v>0</v>
      </c>
      <c r="AT175" s="42">
        <f t="shared" si="143"/>
        <v>119000</v>
      </c>
      <c r="AU175" s="42">
        <f t="shared" si="144"/>
        <v>0</v>
      </c>
      <c r="AV175" s="42">
        <f t="shared" si="145"/>
        <v>0</v>
      </c>
      <c r="AW175" s="42">
        <f t="shared" si="146"/>
        <v>0</v>
      </c>
      <c r="AX175" s="42">
        <f t="shared" si="147"/>
        <v>0</v>
      </c>
      <c r="AY175" s="42">
        <f t="shared" si="156"/>
        <v>119000</v>
      </c>
    </row>
    <row r="176" spans="1:51" s="23" customFormat="1" ht="102">
      <c r="A176" s="12" t="s">
        <v>113</v>
      </c>
      <c r="B176" s="8" t="s">
        <v>11</v>
      </c>
      <c r="C176" s="12" t="s">
        <v>255</v>
      </c>
      <c r="D176" s="8" t="s">
        <v>7</v>
      </c>
      <c r="E176" s="8" t="s">
        <v>357</v>
      </c>
      <c r="F176" s="32">
        <v>7</v>
      </c>
      <c r="G176" s="33"/>
      <c r="H176" s="33" t="s">
        <v>290</v>
      </c>
      <c r="I176" s="8"/>
      <c r="J176" s="42"/>
      <c r="K176" s="42"/>
      <c r="L176" s="42"/>
      <c r="M176" s="42"/>
      <c r="N176" s="42"/>
      <c r="O176" s="42">
        <f t="shared" si="157"/>
        <v>0</v>
      </c>
      <c r="P176" s="42"/>
      <c r="Q176" s="42"/>
      <c r="R176" s="42"/>
      <c r="S176" s="42"/>
      <c r="T176" s="42"/>
      <c r="U176" s="42">
        <f t="shared" si="148"/>
        <v>0</v>
      </c>
      <c r="V176" s="42"/>
      <c r="W176" s="42"/>
      <c r="X176" s="42"/>
      <c r="Y176" s="42"/>
      <c r="Z176" s="42"/>
      <c r="AA176" s="42">
        <f t="shared" si="149"/>
        <v>0</v>
      </c>
      <c r="AB176" s="42"/>
      <c r="AC176" s="42"/>
      <c r="AD176" s="42"/>
      <c r="AE176" s="42"/>
      <c r="AF176" s="42"/>
      <c r="AG176" s="42">
        <f t="shared" si="158"/>
        <v>0</v>
      </c>
      <c r="AH176" s="42">
        <f t="shared" si="151"/>
        <v>0</v>
      </c>
      <c r="AI176" s="42">
        <f t="shared" si="152"/>
        <v>0</v>
      </c>
      <c r="AJ176" s="42">
        <f t="shared" si="153"/>
        <v>0</v>
      </c>
      <c r="AK176" s="42">
        <f t="shared" si="154"/>
        <v>0</v>
      </c>
      <c r="AL176" s="42">
        <f t="shared" si="155"/>
        <v>0</v>
      </c>
      <c r="AM176" s="42">
        <f t="shared" si="141"/>
        <v>0</v>
      </c>
      <c r="AN176" s="42"/>
      <c r="AO176" s="42"/>
      <c r="AP176" s="42"/>
      <c r="AQ176" s="42"/>
      <c r="AR176" s="42"/>
      <c r="AS176" s="42">
        <f t="shared" si="142"/>
        <v>0</v>
      </c>
      <c r="AT176" s="42">
        <f t="shared" si="143"/>
        <v>0</v>
      </c>
      <c r="AU176" s="42">
        <f t="shared" si="144"/>
        <v>0</v>
      </c>
      <c r="AV176" s="42">
        <f t="shared" si="145"/>
        <v>0</v>
      </c>
      <c r="AW176" s="42">
        <f t="shared" si="146"/>
        <v>0</v>
      </c>
      <c r="AX176" s="42">
        <f t="shared" si="147"/>
        <v>0</v>
      </c>
      <c r="AY176" s="42">
        <f t="shared" si="156"/>
        <v>0</v>
      </c>
    </row>
    <row r="177" spans="1:51" s="23" customFormat="1" ht="51">
      <c r="A177" s="12" t="s">
        <v>62</v>
      </c>
      <c r="B177" s="8" t="s">
        <v>11</v>
      </c>
      <c r="C177" s="12" t="s">
        <v>256</v>
      </c>
      <c r="D177" s="8" t="s">
        <v>2</v>
      </c>
      <c r="E177" s="8"/>
      <c r="F177" s="32">
        <v>7</v>
      </c>
      <c r="G177" s="33"/>
      <c r="H177" s="33" t="s">
        <v>290</v>
      </c>
      <c r="I177" s="8"/>
      <c r="J177" s="42"/>
      <c r="K177" s="42"/>
      <c r="L177" s="42"/>
      <c r="M177" s="42"/>
      <c r="N177" s="42"/>
      <c r="O177" s="42">
        <f t="shared" si="157"/>
        <v>0</v>
      </c>
      <c r="P177" s="42"/>
      <c r="Q177" s="42"/>
      <c r="R177" s="42"/>
      <c r="S177" s="42"/>
      <c r="T177" s="42"/>
      <c r="U177" s="42">
        <f t="shared" si="148"/>
        <v>0</v>
      </c>
      <c r="V177" s="42">
        <v>20000</v>
      </c>
      <c r="W177" s="42"/>
      <c r="X177" s="42"/>
      <c r="Y177" s="42"/>
      <c r="Z177" s="42"/>
      <c r="AA177" s="42">
        <f t="shared" si="149"/>
        <v>20000</v>
      </c>
      <c r="AB177" s="42">
        <v>20000</v>
      </c>
      <c r="AC177" s="42"/>
      <c r="AD177" s="42"/>
      <c r="AE177" s="42"/>
      <c r="AF177" s="42"/>
      <c r="AG177" s="42">
        <f t="shared" si="158"/>
        <v>20000</v>
      </c>
      <c r="AH177" s="42">
        <f t="shared" si="151"/>
        <v>40000</v>
      </c>
      <c r="AI177" s="42">
        <f t="shared" si="152"/>
        <v>0</v>
      </c>
      <c r="AJ177" s="42">
        <f t="shared" si="153"/>
        <v>0</v>
      </c>
      <c r="AK177" s="42">
        <f t="shared" si="154"/>
        <v>0</v>
      </c>
      <c r="AL177" s="42">
        <f t="shared" si="155"/>
        <v>0</v>
      </c>
      <c r="AM177" s="42">
        <f t="shared" si="141"/>
        <v>40000</v>
      </c>
      <c r="AN177" s="42"/>
      <c r="AO177" s="42"/>
      <c r="AP177" s="42"/>
      <c r="AQ177" s="42"/>
      <c r="AR177" s="42"/>
      <c r="AS177" s="42">
        <f t="shared" si="142"/>
        <v>0</v>
      </c>
      <c r="AT177" s="42">
        <f t="shared" si="143"/>
        <v>40000</v>
      </c>
      <c r="AU177" s="42">
        <f t="shared" si="144"/>
        <v>0</v>
      </c>
      <c r="AV177" s="42">
        <f t="shared" si="145"/>
        <v>0</v>
      </c>
      <c r="AW177" s="42">
        <f t="shared" si="146"/>
        <v>0</v>
      </c>
      <c r="AX177" s="42">
        <f t="shared" si="147"/>
        <v>0</v>
      </c>
      <c r="AY177" s="42">
        <f t="shared" si="156"/>
        <v>40000</v>
      </c>
    </row>
    <row r="178" spans="1:51" s="23" customFormat="1" ht="51">
      <c r="A178" s="12" t="s">
        <v>63</v>
      </c>
      <c r="B178" s="8" t="s">
        <v>11</v>
      </c>
      <c r="C178" s="12" t="s">
        <v>257</v>
      </c>
      <c r="D178" s="8" t="s">
        <v>2</v>
      </c>
      <c r="E178" s="8"/>
      <c r="F178" s="32">
        <v>7</v>
      </c>
      <c r="G178" s="33"/>
      <c r="H178" s="33" t="s">
        <v>290</v>
      </c>
      <c r="I178" s="8"/>
      <c r="J178" s="42"/>
      <c r="K178" s="42"/>
      <c r="L178" s="42"/>
      <c r="M178" s="42"/>
      <c r="N178" s="42"/>
      <c r="O178" s="42">
        <f t="shared" si="157"/>
        <v>0</v>
      </c>
      <c r="P178" s="42"/>
      <c r="Q178" s="42"/>
      <c r="R178" s="42"/>
      <c r="S178" s="42"/>
      <c r="T178" s="42"/>
      <c r="U178" s="42">
        <f>T178+S178+R178+Q178+P178</f>
        <v>0</v>
      </c>
      <c r="V178" s="42">
        <v>250000</v>
      </c>
      <c r="W178" s="42"/>
      <c r="X178" s="42"/>
      <c r="Y178" s="42"/>
      <c r="Z178" s="42"/>
      <c r="AA178" s="42">
        <f t="shared" si="149"/>
        <v>250000</v>
      </c>
      <c r="AB178" s="42">
        <v>200000</v>
      </c>
      <c r="AC178" s="42"/>
      <c r="AD178" s="42"/>
      <c r="AE178" s="42"/>
      <c r="AF178" s="42"/>
      <c r="AG178" s="42">
        <f t="shared" si="158"/>
        <v>200000</v>
      </c>
      <c r="AH178" s="42">
        <f t="shared" si="151"/>
        <v>450000</v>
      </c>
      <c r="AI178" s="42">
        <f t="shared" si="152"/>
        <v>0</v>
      </c>
      <c r="AJ178" s="42">
        <f t="shared" si="153"/>
        <v>0</v>
      </c>
      <c r="AK178" s="42">
        <f t="shared" si="154"/>
        <v>0</v>
      </c>
      <c r="AL178" s="42">
        <f t="shared" si="155"/>
        <v>0</v>
      </c>
      <c r="AM178" s="42">
        <f t="shared" si="141"/>
        <v>450000</v>
      </c>
      <c r="AN178" s="42"/>
      <c r="AO178" s="42"/>
      <c r="AP178" s="42"/>
      <c r="AQ178" s="42"/>
      <c r="AR178" s="42"/>
      <c r="AS178" s="42">
        <f t="shared" si="142"/>
        <v>0</v>
      </c>
      <c r="AT178" s="42">
        <f t="shared" si="143"/>
        <v>450000</v>
      </c>
      <c r="AU178" s="42">
        <f t="shared" si="144"/>
        <v>0</v>
      </c>
      <c r="AV178" s="42">
        <f t="shared" si="145"/>
        <v>0</v>
      </c>
      <c r="AW178" s="42">
        <f t="shared" si="146"/>
        <v>0</v>
      </c>
      <c r="AX178" s="42">
        <f t="shared" si="147"/>
        <v>0</v>
      </c>
      <c r="AY178" s="42">
        <f t="shared" si="156"/>
        <v>450000</v>
      </c>
    </row>
    <row r="179" spans="1:51" s="23" customFormat="1" ht="102">
      <c r="A179" s="12" t="s">
        <v>64</v>
      </c>
      <c r="B179" s="8" t="s">
        <v>11</v>
      </c>
      <c r="C179" s="12" t="s">
        <v>258</v>
      </c>
      <c r="D179" s="8" t="s">
        <v>2</v>
      </c>
      <c r="E179" s="8"/>
      <c r="F179" s="32">
        <v>7</v>
      </c>
      <c r="G179" s="33"/>
      <c r="H179" s="33" t="s">
        <v>290</v>
      </c>
      <c r="I179" s="8"/>
      <c r="J179" s="42"/>
      <c r="K179" s="42"/>
      <c r="L179" s="42"/>
      <c r="M179" s="42"/>
      <c r="N179" s="42"/>
      <c r="O179" s="42">
        <f t="shared" si="157"/>
        <v>0</v>
      </c>
      <c r="P179" s="42">
        <v>20000</v>
      </c>
      <c r="Q179" s="42"/>
      <c r="R179" s="42"/>
      <c r="S179" s="42"/>
      <c r="T179" s="42"/>
      <c r="U179" s="42">
        <f>T179+S179+R179+Q179+P179</f>
        <v>20000</v>
      </c>
      <c r="V179" s="42">
        <v>20000</v>
      </c>
      <c r="W179" s="42"/>
      <c r="X179" s="42"/>
      <c r="Y179" s="42"/>
      <c r="Z179" s="42"/>
      <c r="AA179" s="42">
        <f t="shared" si="149"/>
        <v>20000</v>
      </c>
      <c r="AB179" s="42">
        <v>10000</v>
      </c>
      <c r="AC179" s="42"/>
      <c r="AD179" s="42"/>
      <c r="AE179" s="42"/>
      <c r="AF179" s="42"/>
      <c r="AG179" s="42">
        <f t="shared" si="158"/>
        <v>10000</v>
      </c>
      <c r="AH179" s="42">
        <f t="shared" si="151"/>
        <v>50000</v>
      </c>
      <c r="AI179" s="42">
        <f t="shared" si="152"/>
        <v>0</v>
      </c>
      <c r="AJ179" s="42">
        <f t="shared" si="153"/>
        <v>0</v>
      </c>
      <c r="AK179" s="42">
        <f t="shared" si="154"/>
        <v>0</v>
      </c>
      <c r="AL179" s="42">
        <f t="shared" si="155"/>
        <v>0</v>
      </c>
      <c r="AM179" s="42">
        <f t="shared" si="141"/>
        <v>50000</v>
      </c>
      <c r="AN179" s="42"/>
      <c r="AO179" s="42"/>
      <c r="AP179" s="42"/>
      <c r="AQ179" s="42"/>
      <c r="AR179" s="42"/>
      <c r="AS179" s="42">
        <f t="shared" si="142"/>
        <v>0</v>
      </c>
      <c r="AT179" s="42">
        <f t="shared" si="143"/>
        <v>50000</v>
      </c>
      <c r="AU179" s="42">
        <f t="shared" si="144"/>
        <v>0</v>
      </c>
      <c r="AV179" s="42">
        <f t="shared" si="145"/>
        <v>0</v>
      </c>
      <c r="AW179" s="42">
        <f t="shared" si="146"/>
        <v>0</v>
      </c>
      <c r="AX179" s="42">
        <f t="shared" si="147"/>
        <v>0</v>
      </c>
      <c r="AY179" s="42">
        <f t="shared" si="156"/>
        <v>50000</v>
      </c>
    </row>
    <row r="180" spans="1:51" s="23" customFormat="1" ht="25.5">
      <c r="A180" s="12" t="s">
        <v>65</v>
      </c>
      <c r="B180" s="8" t="s">
        <v>11</v>
      </c>
      <c r="C180" s="12" t="s">
        <v>259</v>
      </c>
      <c r="D180" s="8" t="s">
        <v>2</v>
      </c>
      <c r="E180" s="8"/>
      <c r="F180" s="32">
        <v>7</v>
      </c>
      <c r="G180" s="33"/>
      <c r="H180" s="33" t="s">
        <v>290</v>
      </c>
      <c r="I180" s="8"/>
      <c r="J180" s="42"/>
      <c r="K180" s="42"/>
      <c r="L180" s="42"/>
      <c r="M180" s="42"/>
      <c r="N180" s="42"/>
      <c r="O180" s="42">
        <f t="shared" si="157"/>
        <v>0</v>
      </c>
      <c r="P180" s="42">
        <v>20000</v>
      </c>
      <c r="Q180" s="42"/>
      <c r="R180" s="42"/>
      <c r="S180" s="42"/>
      <c r="T180" s="42"/>
      <c r="U180" s="42">
        <f>T180+S180+R180+Q180+P180</f>
        <v>20000</v>
      </c>
      <c r="V180" s="42">
        <v>20000</v>
      </c>
      <c r="W180" s="42"/>
      <c r="X180" s="42"/>
      <c r="Y180" s="42"/>
      <c r="Z180" s="42"/>
      <c r="AA180" s="42">
        <f t="shared" si="149"/>
        <v>20000</v>
      </c>
      <c r="AB180" s="42">
        <v>30000</v>
      </c>
      <c r="AC180" s="42"/>
      <c r="AD180" s="42"/>
      <c r="AE180" s="42"/>
      <c r="AF180" s="42"/>
      <c r="AG180" s="42">
        <f t="shared" si="158"/>
        <v>30000</v>
      </c>
      <c r="AH180" s="42">
        <f t="shared" si="151"/>
        <v>70000</v>
      </c>
      <c r="AI180" s="42">
        <f t="shared" si="152"/>
        <v>0</v>
      </c>
      <c r="AJ180" s="42">
        <f t="shared" si="153"/>
        <v>0</v>
      </c>
      <c r="AK180" s="42">
        <f t="shared" si="154"/>
        <v>0</v>
      </c>
      <c r="AL180" s="42">
        <f t="shared" si="155"/>
        <v>0</v>
      </c>
      <c r="AM180" s="42">
        <f t="shared" si="141"/>
        <v>70000</v>
      </c>
      <c r="AN180" s="42"/>
      <c r="AO180" s="42"/>
      <c r="AP180" s="42"/>
      <c r="AQ180" s="42"/>
      <c r="AR180" s="42"/>
      <c r="AS180" s="42">
        <f t="shared" si="142"/>
        <v>0</v>
      </c>
      <c r="AT180" s="42">
        <f t="shared" si="143"/>
        <v>70000</v>
      </c>
      <c r="AU180" s="42">
        <f t="shared" si="144"/>
        <v>0</v>
      </c>
      <c r="AV180" s="42">
        <f t="shared" si="145"/>
        <v>0</v>
      </c>
      <c r="AW180" s="42">
        <f t="shared" si="146"/>
        <v>0</v>
      </c>
      <c r="AX180" s="42">
        <f t="shared" si="147"/>
        <v>0</v>
      </c>
      <c r="AY180" s="42">
        <f t="shared" si="156"/>
        <v>70000</v>
      </c>
    </row>
    <row r="181" spans="1:51" s="23" customFormat="1" ht="76.5">
      <c r="A181" s="12" t="s">
        <v>66</v>
      </c>
      <c r="B181" s="8" t="s">
        <v>11</v>
      </c>
      <c r="C181" s="12" t="s">
        <v>260</v>
      </c>
      <c r="D181" s="8" t="s">
        <v>2</v>
      </c>
      <c r="E181" s="8"/>
      <c r="F181" s="32">
        <v>7</v>
      </c>
      <c r="G181" s="33"/>
      <c r="H181" s="33" t="s">
        <v>290</v>
      </c>
      <c r="I181" s="8"/>
      <c r="J181" s="42"/>
      <c r="K181" s="42"/>
      <c r="L181" s="42"/>
      <c r="M181" s="42"/>
      <c r="N181" s="42"/>
      <c r="O181" s="42">
        <f t="shared" si="157"/>
        <v>0</v>
      </c>
      <c r="P181" s="42"/>
      <c r="Q181" s="42"/>
      <c r="R181" s="42"/>
      <c r="S181" s="42"/>
      <c r="T181" s="42"/>
      <c r="U181" s="42">
        <f>T181+S181+R181+Q181+P181</f>
        <v>0</v>
      </c>
      <c r="V181" s="42">
        <v>80000</v>
      </c>
      <c r="W181" s="42"/>
      <c r="X181" s="42"/>
      <c r="Y181" s="42"/>
      <c r="Z181" s="42"/>
      <c r="AA181" s="42">
        <f t="shared" si="149"/>
        <v>80000</v>
      </c>
      <c r="AB181" s="42">
        <v>80000</v>
      </c>
      <c r="AC181" s="42"/>
      <c r="AD181" s="42"/>
      <c r="AE181" s="42"/>
      <c r="AF181" s="42"/>
      <c r="AG181" s="42">
        <f t="shared" si="158"/>
        <v>80000</v>
      </c>
      <c r="AH181" s="42">
        <f t="shared" si="151"/>
        <v>160000</v>
      </c>
      <c r="AI181" s="42">
        <f t="shared" si="152"/>
        <v>0</v>
      </c>
      <c r="AJ181" s="42">
        <f t="shared" si="153"/>
        <v>0</v>
      </c>
      <c r="AK181" s="42">
        <f t="shared" si="154"/>
        <v>0</v>
      </c>
      <c r="AL181" s="42">
        <f t="shared" si="155"/>
        <v>0</v>
      </c>
      <c r="AM181" s="42">
        <f t="shared" si="141"/>
        <v>160000</v>
      </c>
      <c r="AN181" s="42"/>
      <c r="AO181" s="42"/>
      <c r="AP181" s="42"/>
      <c r="AQ181" s="42"/>
      <c r="AR181" s="42"/>
      <c r="AS181" s="42">
        <f t="shared" si="142"/>
        <v>0</v>
      </c>
      <c r="AT181" s="42">
        <f t="shared" si="143"/>
        <v>160000</v>
      </c>
      <c r="AU181" s="42">
        <f t="shared" si="144"/>
        <v>0</v>
      </c>
      <c r="AV181" s="42">
        <f t="shared" si="145"/>
        <v>0</v>
      </c>
      <c r="AW181" s="42">
        <f t="shared" si="146"/>
        <v>0</v>
      </c>
      <c r="AX181" s="42">
        <f t="shared" si="147"/>
        <v>0</v>
      </c>
      <c r="AY181" s="42">
        <f t="shared" si="156"/>
        <v>160000</v>
      </c>
    </row>
    <row r="182" spans="1:51" s="23" customFormat="1" ht="51">
      <c r="A182" s="12" t="s">
        <v>67</v>
      </c>
      <c r="B182" s="8" t="s">
        <v>11</v>
      </c>
      <c r="C182" s="12" t="s">
        <v>261</v>
      </c>
      <c r="D182" s="8" t="s">
        <v>2</v>
      </c>
      <c r="E182" s="8"/>
      <c r="F182" s="32">
        <v>7</v>
      </c>
      <c r="G182" s="33"/>
      <c r="H182" s="33" t="s">
        <v>290</v>
      </c>
      <c r="I182" s="8"/>
      <c r="J182" s="42"/>
      <c r="K182" s="42"/>
      <c r="L182" s="42"/>
      <c r="M182" s="42"/>
      <c r="N182" s="42"/>
      <c r="O182" s="42">
        <f t="shared" si="157"/>
        <v>0</v>
      </c>
      <c r="P182" s="42">
        <v>5000</v>
      </c>
      <c r="Q182" s="42"/>
      <c r="R182" s="42"/>
      <c r="S182" s="42"/>
      <c r="T182" s="42"/>
      <c r="U182" s="42">
        <f>T182+S182+R182+Q182+P182</f>
        <v>5000</v>
      </c>
      <c r="V182" s="42">
        <v>5000</v>
      </c>
      <c r="W182" s="42"/>
      <c r="X182" s="42"/>
      <c r="Y182" s="42"/>
      <c r="Z182" s="42"/>
      <c r="AA182" s="42">
        <f t="shared" si="149"/>
        <v>5000</v>
      </c>
      <c r="AB182" s="42">
        <v>5000</v>
      </c>
      <c r="AC182" s="42"/>
      <c r="AD182" s="42"/>
      <c r="AE182" s="42"/>
      <c r="AF182" s="42"/>
      <c r="AG182" s="42">
        <f t="shared" si="158"/>
        <v>5000</v>
      </c>
      <c r="AH182" s="42">
        <f t="shared" si="151"/>
        <v>15000</v>
      </c>
      <c r="AI182" s="42">
        <f t="shared" si="152"/>
        <v>0</v>
      </c>
      <c r="AJ182" s="42">
        <f t="shared" si="153"/>
        <v>0</v>
      </c>
      <c r="AK182" s="42">
        <f t="shared" si="154"/>
        <v>0</v>
      </c>
      <c r="AL182" s="42">
        <f t="shared" si="155"/>
        <v>0</v>
      </c>
      <c r="AM182" s="42">
        <f t="shared" si="141"/>
        <v>15000</v>
      </c>
      <c r="AN182" s="42"/>
      <c r="AO182" s="42"/>
      <c r="AP182" s="42"/>
      <c r="AQ182" s="42"/>
      <c r="AR182" s="42"/>
      <c r="AS182" s="42">
        <f t="shared" si="142"/>
        <v>0</v>
      </c>
      <c r="AT182" s="42">
        <f t="shared" si="143"/>
        <v>15000</v>
      </c>
      <c r="AU182" s="42">
        <f t="shared" si="144"/>
        <v>0</v>
      </c>
      <c r="AV182" s="42">
        <f t="shared" si="145"/>
        <v>0</v>
      </c>
      <c r="AW182" s="42">
        <f t="shared" si="146"/>
        <v>0</v>
      </c>
      <c r="AX182" s="42">
        <f t="shared" si="147"/>
        <v>0</v>
      </c>
      <c r="AY182" s="42">
        <f t="shared" si="156"/>
        <v>15000</v>
      </c>
    </row>
    <row r="183" spans="1:51" s="23" customFormat="1" ht="38.25">
      <c r="A183" s="12" t="s">
        <v>68</v>
      </c>
      <c r="B183" s="8" t="s">
        <v>11</v>
      </c>
      <c r="C183" s="12" t="s">
        <v>262</v>
      </c>
      <c r="D183" s="8" t="s">
        <v>2</v>
      </c>
      <c r="E183" s="8"/>
      <c r="F183" s="32">
        <v>7</v>
      </c>
      <c r="G183" s="33"/>
      <c r="H183" s="33" t="s">
        <v>290</v>
      </c>
      <c r="I183" s="8"/>
      <c r="J183" s="42"/>
      <c r="K183" s="42"/>
      <c r="L183" s="42"/>
      <c r="M183" s="42"/>
      <c r="N183" s="42"/>
      <c r="O183" s="42">
        <f t="shared" si="157"/>
        <v>0</v>
      </c>
      <c r="P183" s="42"/>
      <c r="Q183" s="42"/>
      <c r="R183" s="42"/>
      <c r="S183" s="42"/>
      <c r="T183" s="42"/>
      <c r="U183" s="42">
        <f t="shared" ref="U183:U185" si="159">T183+S183+R183+Q183+P183</f>
        <v>0</v>
      </c>
      <c r="V183" s="42">
        <v>20000</v>
      </c>
      <c r="W183" s="42"/>
      <c r="X183" s="42"/>
      <c r="Y183" s="42"/>
      <c r="Z183" s="42"/>
      <c r="AA183" s="42">
        <f t="shared" si="149"/>
        <v>20000</v>
      </c>
      <c r="AB183" s="42">
        <v>20000</v>
      </c>
      <c r="AC183" s="42"/>
      <c r="AD183" s="42"/>
      <c r="AE183" s="42"/>
      <c r="AF183" s="42"/>
      <c r="AG183" s="42">
        <f t="shared" si="158"/>
        <v>20000</v>
      </c>
      <c r="AH183" s="42">
        <f t="shared" si="151"/>
        <v>40000</v>
      </c>
      <c r="AI183" s="42">
        <f t="shared" si="152"/>
        <v>0</v>
      </c>
      <c r="AJ183" s="42">
        <f t="shared" si="153"/>
        <v>0</v>
      </c>
      <c r="AK183" s="42">
        <f t="shared" si="154"/>
        <v>0</v>
      </c>
      <c r="AL183" s="42">
        <f t="shared" si="155"/>
        <v>0</v>
      </c>
      <c r="AM183" s="42">
        <f t="shared" si="141"/>
        <v>40000</v>
      </c>
      <c r="AN183" s="42"/>
      <c r="AO183" s="42"/>
      <c r="AP183" s="42"/>
      <c r="AQ183" s="42"/>
      <c r="AR183" s="42"/>
      <c r="AS183" s="42">
        <f t="shared" si="142"/>
        <v>0</v>
      </c>
      <c r="AT183" s="42">
        <f t="shared" si="143"/>
        <v>40000</v>
      </c>
      <c r="AU183" s="42">
        <f t="shared" si="144"/>
        <v>0</v>
      </c>
      <c r="AV183" s="42">
        <f t="shared" si="145"/>
        <v>0</v>
      </c>
      <c r="AW183" s="42">
        <f t="shared" si="146"/>
        <v>0</v>
      </c>
      <c r="AX183" s="42">
        <f t="shared" si="147"/>
        <v>0</v>
      </c>
      <c r="AY183" s="42">
        <f t="shared" si="156"/>
        <v>40000</v>
      </c>
    </row>
    <row r="184" spans="1:51" s="23" customFormat="1" ht="63.75">
      <c r="A184" s="12" t="s">
        <v>69</v>
      </c>
      <c r="B184" s="8" t="s">
        <v>11</v>
      </c>
      <c r="C184" s="12" t="s">
        <v>263</v>
      </c>
      <c r="D184" s="8" t="s">
        <v>2</v>
      </c>
      <c r="E184" s="8"/>
      <c r="F184" s="32">
        <v>7</v>
      </c>
      <c r="G184" s="33"/>
      <c r="H184" s="33" t="s">
        <v>290</v>
      </c>
      <c r="I184" s="8"/>
      <c r="J184" s="42"/>
      <c r="K184" s="42"/>
      <c r="L184" s="42"/>
      <c r="M184" s="42"/>
      <c r="N184" s="42"/>
      <c r="O184" s="42">
        <f t="shared" si="157"/>
        <v>0</v>
      </c>
      <c r="P184" s="42"/>
      <c r="Q184" s="42"/>
      <c r="R184" s="42"/>
      <c r="S184" s="42"/>
      <c r="T184" s="42"/>
      <c r="U184" s="42">
        <f t="shared" si="159"/>
        <v>0</v>
      </c>
      <c r="V184" s="42">
        <v>10000</v>
      </c>
      <c r="W184" s="42"/>
      <c r="X184" s="42"/>
      <c r="Y184" s="42"/>
      <c r="Z184" s="42"/>
      <c r="AA184" s="42">
        <f t="shared" si="149"/>
        <v>10000</v>
      </c>
      <c r="AB184" s="42">
        <v>10000</v>
      </c>
      <c r="AC184" s="42"/>
      <c r="AD184" s="42"/>
      <c r="AE184" s="42"/>
      <c r="AF184" s="42"/>
      <c r="AG184" s="42">
        <f t="shared" si="158"/>
        <v>10000</v>
      </c>
      <c r="AH184" s="42">
        <f t="shared" si="151"/>
        <v>20000</v>
      </c>
      <c r="AI184" s="42">
        <f t="shared" si="152"/>
        <v>0</v>
      </c>
      <c r="AJ184" s="42">
        <f t="shared" si="153"/>
        <v>0</v>
      </c>
      <c r="AK184" s="42">
        <f t="shared" si="154"/>
        <v>0</v>
      </c>
      <c r="AL184" s="42">
        <f t="shared" si="155"/>
        <v>0</v>
      </c>
      <c r="AM184" s="42">
        <f t="shared" si="141"/>
        <v>20000</v>
      </c>
      <c r="AN184" s="42"/>
      <c r="AO184" s="42"/>
      <c r="AP184" s="42"/>
      <c r="AQ184" s="42"/>
      <c r="AR184" s="42"/>
      <c r="AS184" s="42">
        <f t="shared" si="142"/>
        <v>0</v>
      </c>
      <c r="AT184" s="42">
        <f t="shared" si="143"/>
        <v>20000</v>
      </c>
      <c r="AU184" s="42">
        <f t="shared" si="144"/>
        <v>0</v>
      </c>
      <c r="AV184" s="42">
        <f t="shared" si="145"/>
        <v>0</v>
      </c>
      <c r="AW184" s="42">
        <f t="shared" si="146"/>
        <v>0</v>
      </c>
      <c r="AX184" s="42">
        <f t="shared" si="147"/>
        <v>0</v>
      </c>
      <c r="AY184" s="42">
        <f t="shared" si="156"/>
        <v>20000</v>
      </c>
    </row>
    <row r="185" spans="1:51" s="23" customFormat="1" ht="38.25">
      <c r="A185" s="12" t="s">
        <v>70</v>
      </c>
      <c r="B185" s="8" t="s">
        <v>11</v>
      </c>
      <c r="C185" s="12" t="s">
        <v>264</v>
      </c>
      <c r="D185" s="8" t="s">
        <v>2</v>
      </c>
      <c r="E185" s="8"/>
      <c r="F185" s="32">
        <v>7</v>
      </c>
      <c r="G185" s="33"/>
      <c r="H185" s="33" t="s">
        <v>290</v>
      </c>
      <c r="I185" s="8"/>
      <c r="J185" s="42"/>
      <c r="K185" s="42"/>
      <c r="L185" s="42"/>
      <c r="M185" s="42"/>
      <c r="N185" s="42"/>
      <c r="O185" s="42">
        <f t="shared" si="157"/>
        <v>0</v>
      </c>
      <c r="P185" s="42"/>
      <c r="Q185" s="42"/>
      <c r="R185" s="42"/>
      <c r="S185" s="42"/>
      <c r="T185" s="42"/>
      <c r="U185" s="42">
        <f t="shared" si="159"/>
        <v>0</v>
      </c>
      <c r="V185" s="42">
        <v>50000</v>
      </c>
      <c r="W185" s="42"/>
      <c r="X185" s="42"/>
      <c r="Y185" s="42"/>
      <c r="Z185" s="42"/>
      <c r="AA185" s="42">
        <f t="shared" si="149"/>
        <v>50000</v>
      </c>
      <c r="AB185" s="42">
        <v>50000</v>
      </c>
      <c r="AC185" s="42"/>
      <c r="AD185" s="42"/>
      <c r="AE185" s="42"/>
      <c r="AF185" s="42"/>
      <c r="AG185" s="42">
        <f t="shared" si="158"/>
        <v>50000</v>
      </c>
      <c r="AH185" s="42">
        <f t="shared" si="151"/>
        <v>100000</v>
      </c>
      <c r="AI185" s="42">
        <f t="shared" si="152"/>
        <v>0</v>
      </c>
      <c r="AJ185" s="42">
        <f t="shared" si="153"/>
        <v>0</v>
      </c>
      <c r="AK185" s="42">
        <f t="shared" si="154"/>
        <v>0</v>
      </c>
      <c r="AL185" s="42">
        <f t="shared" si="155"/>
        <v>0</v>
      </c>
      <c r="AM185" s="42">
        <f t="shared" si="141"/>
        <v>100000</v>
      </c>
      <c r="AN185" s="42"/>
      <c r="AO185" s="42"/>
      <c r="AP185" s="42"/>
      <c r="AQ185" s="42"/>
      <c r="AR185" s="42"/>
      <c r="AS185" s="42">
        <f t="shared" si="142"/>
        <v>0</v>
      </c>
      <c r="AT185" s="42">
        <f t="shared" si="143"/>
        <v>100000</v>
      </c>
      <c r="AU185" s="42">
        <f t="shared" si="144"/>
        <v>0</v>
      </c>
      <c r="AV185" s="42">
        <f t="shared" si="145"/>
        <v>0</v>
      </c>
      <c r="AW185" s="42">
        <f t="shared" si="146"/>
        <v>0</v>
      </c>
      <c r="AX185" s="42">
        <f t="shared" si="147"/>
        <v>0</v>
      </c>
      <c r="AY185" s="42">
        <f t="shared" si="156"/>
        <v>100000</v>
      </c>
    </row>
    <row r="186" spans="1:51" s="23" customFormat="1" ht="38.25">
      <c r="A186" s="12" t="s">
        <v>71</v>
      </c>
      <c r="B186" s="8" t="s">
        <v>11</v>
      </c>
      <c r="C186" s="12" t="s">
        <v>265</v>
      </c>
      <c r="D186" s="8" t="s">
        <v>2</v>
      </c>
      <c r="E186" s="8"/>
      <c r="F186" s="32">
        <v>7</v>
      </c>
      <c r="G186" s="33"/>
      <c r="H186" s="33" t="s">
        <v>290</v>
      </c>
      <c r="I186" s="8"/>
      <c r="J186" s="42"/>
      <c r="K186" s="42"/>
      <c r="L186" s="42"/>
      <c r="M186" s="42"/>
      <c r="N186" s="42"/>
      <c r="O186" s="42">
        <f t="shared" si="157"/>
        <v>0</v>
      </c>
      <c r="P186" s="42">
        <v>15000</v>
      </c>
      <c r="Q186" s="42"/>
      <c r="R186" s="42"/>
      <c r="S186" s="42"/>
      <c r="T186" s="42"/>
      <c r="U186" s="42">
        <f>T186+S186+R186+Q186+P186</f>
        <v>15000</v>
      </c>
      <c r="V186" s="42">
        <v>15000</v>
      </c>
      <c r="W186" s="42"/>
      <c r="X186" s="42"/>
      <c r="Y186" s="42"/>
      <c r="Z186" s="42"/>
      <c r="AA186" s="42">
        <f t="shared" si="149"/>
        <v>15000</v>
      </c>
      <c r="AB186" s="42">
        <v>20000</v>
      </c>
      <c r="AC186" s="42"/>
      <c r="AD186" s="42"/>
      <c r="AE186" s="42"/>
      <c r="AF186" s="42"/>
      <c r="AG186" s="42">
        <f t="shared" si="158"/>
        <v>20000</v>
      </c>
      <c r="AH186" s="42">
        <f t="shared" si="151"/>
        <v>50000</v>
      </c>
      <c r="AI186" s="42">
        <f t="shared" si="152"/>
        <v>0</v>
      </c>
      <c r="AJ186" s="42">
        <f t="shared" si="153"/>
        <v>0</v>
      </c>
      <c r="AK186" s="42">
        <f t="shared" si="154"/>
        <v>0</v>
      </c>
      <c r="AL186" s="42">
        <f t="shared" si="155"/>
        <v>0</v>
      </c>
      <c r="AM186" s="42">
        <f t="shared" si="141"/>
        <v>50000</v>
      </c>
      <c r="AN186" s="42"/>
      <c r="AO186" s="42"/>
      <c r="AP186" s="42"/>
      <c r="AQ186" s="42"/>
      <c r="AR186" s="42"/>
      <c r="AS186" s="42">
        <f t="shared" si="142"/>
        <v>0</v>
      </c>
      <c r="AT186" s="42">
        <f t="shared" si="143"/>
        <v>50000</v>
      </c>
      <c r="AU186" s="42">
        <f t="shared" si="144"/>
        <v>0</v>
      </c>
      <c r="AV186" s="42">
        <f t="shared" si="145"/>
        <v>0</v>
      </c>
      <c r="AW186" s="42">
        <f t="shared" si="146"/>
        <v>0</v>
      </c>
      <c r="AX186" s="42">
        <f t="shared" si="147"/>
        <v>0</v>
      </c>
      <c r="AY186" s="42">
        <f t="shared" si="156"/>
        <v>50000</v>
      </c>
    </row>
    <row r="187" spans="1:51" s="23" customFormat="1">
      <c r="A187" s="12" t="s">
        <v>182</v>
      </c>
      <c r="B187" s="8"/>
      <c r="C187" s="8"/>
      <c r="D187" s="8"/>
      <c r="E187" s="8"/>
      <c r="F187" s="33"/>
      <c r="G187" s="33"/>
      <c r="H187" s="33"/>
      <c r="I187" s="8"/>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row>
    <row r="188" spans="1:51" s="23" customFormat="1" ht="89.25">
      <c r="A188" s="12" t="s">
        <v>114</v>
      </c>
      <c r="B188" s="8" t="s">
        <v>11</v>
      </c>
      <c r="C188" s="12" t="s">
        <v>266</v>
      </c>
      <c r="D188" s="8" t="s">
        <v>12</v>
      </c>
      <c r="E188" s="8" t="s">
        <v>13</v>
      </c>
      <c r="F188" s="32">
        <v>7</v>
      </c>
      <c r="G188" s="33"/>
      <c r="H188" s="33" t="s">
        <v>290</v>
      </c>
      <c r="I188" s="8"/>
      <c r="J188" s="42"/>
      <c r="K188" s="42"/>
      <c r="L188" s="42"/>
      <c r="M188" s="42"/>
      <c r="N188" s="42"/>
      <c r="O188" s="42">
        <f t="shared" si="157"/>
        <v>0</v>
      </c>
      <c r="P188" s="42"/>
      <c r="Q188" s="42"/>
      <c r="R188" s="42"/>
      <c r="S188" s="42"/>
      <c r="T188" s="42"/>
      <c r="U188" s="42">
        <f>T188+S188+R188+Q188+P188</f>
        <v>0</v>
      </c>
      <c r="V188" s="42"/>
      <c r="W188" s="42"/>
      <c r="X188" s="42"/>
      <c r="Y188" s="42"/>
      <c r="Z188" s="42"/>
      <c r="AA188" s="42">
        <f t="shared" ref="AA188:AA191" si="160">Z188+Y188+X188+W188+V188</f>
        <v>0</v>
      </c>
      <c r="AB188" s="42"/>
      <c r="AC188" s="42"/>
      <c r="AD188" s="42"/>
      <c r="AE188" s="42"/>
      <c r="AF188" s="42"/>
      <c r="AG188" s="42">
        <f t="shared" ref="AG188:AG191" si="161">AF188+AE188+AD188+AC188+AB188</f>
        <v>0</v>
      </c>
      <c r="AH188" s="42">
        <f t="shared" si="151"/>
        <v>0</v>
      </c>
      <c r="AI188" s="42">
        <f t="shared" si="152"/>
        <v>0</v>
      </c>
      <c r="AJ188" s="42">
        <f t="shared" si="153"/>
        <v>0</v>
      </c>
      <c r="AK188" s="42">
        <f t="shared" si="154"/>
        <v>0</v>
      </c>
      <c r="AL188" s="42">
        <f t="shared" si="155"/>
        <v>0</v>
      </c>
      <c r="AM188" s="42">
        <f t="shared" si="141"/>
        <v>0</v>
      </c>
      <c r="AN188" s="42"/>
      <c r="AO188" s="42"/>
      <c r="AP188" s="42"/>
      <c r="AQ188" s="42"/>
      <c r="AR188" s="42"/>
      <c r="AS188" s="42">
        <f t="shared" si="142"/>
        <v>0</v>
      </c>
      <c r="AT188" s="42">
        <f t="shared" si="143"/>
        <v>0</v>
      </c>
      <c r="AU188" s="42">
        <f t="shared" si="144"/>
        <v>0</v>
      </c>
      <c r="AV188" s="42">
        <f t="shared" si="145"/>
        <v>0</v>
      </c>
      <c r="AW188" s="42">
        <f t="shared" si="146"/>
        <v>0</v>
      </c>
      <c r="AX188" s="42">
        <f t="shared" si="147"/>
        <v>0</v>
      </c>
      <c r="AY188" s="42">
        <f>AS188+AM188</f>
        <v>0</v>
      </c>
    </row>
    <row r="189" spans="1:51" s="23" customFormat="1" ht="38.25">
      <c r="A189" s="12" t="s">
        <v>115</v>
      </c>
      <c r="B189" s="8" t="s">
        <v>11</v>
      </c>
      <c r="C189" s="12" t="s">
        <v>267</v>
      </c>
      <c r="D189" s="8" t="s">
        <v>12</v>
      </c>
      <c r="E189" s="8" t="s">
        <v>13</v>
      </c>
      <c r="F189" s="32">
        <v>7</v>
      </c>
      <c r="G189" s="33"/>
      <c r="H189" s="33" t="s">
        <v>290</v>
      </c>
      <c r="I189" s="8"/>
      <c r="J189" s="42"/>
      <c r="K189" s="42"/>
      <c r="L189" s="42"/>
      <c r="M189" s="42"/>
      <c r="N189" s="42"/>
      <c r="O189" s="42">
        <f t="shared" si="157"/>
        <v>0</v>
      </c>
      <c r="P189" s="42"/>
      <c r="Q189" s="42"/>
      <c r="R189" s="42"/>
      <c r="S189" s="42"/>
      <c r="T189" s="42"/>
      <c r="U189" s="42">
        <f t="shared" ref="U189:U191" si="162">T189+S189+R189+Q189+P189</f>
        <v>0</v>
      </c>
      <c r="V189" s="42"/>
      <c r="W189" s="42"/>
      <c r="X189" s="42"/>
      <c r="Y189" s="42"/>
      <c r="Z189" s="42"/>
      <c r="AA189" s="42">
        <f t="shared" si="160"/>
        <v>0</v>
      </c>
      <c r="AB189" s="42"/>
      <c r="AC189" s="42"/>
      <c r="AD189" s="42"/>
      <c r="AE189" s="42"/>
      <c r="AF189" s="42"/>
      <c r="AG189" s="42">
        <f t="shared" si="161"/>
        <v>0</v>
      </c>
      <c r="AH189" s="42">
        <f t="shared" si="151"/>
        <v>0</v>
      </c>
      <c r="AI189" s="42">
        <f t="shared" si="152"/>
        <v>0</v>
      </c>
      <c r="AJ189" s="42">
        <f t="shared" si="153"/>
        <v>0</v>
      </c>
      <c r="AK189" s="42">
        <f t="shared" si="154"/>
        <v>0</v>
      </c>
      <c r="AL189" s="42">
        <f t="shared" si="155"/>
        <v>0</v>
      </c>
      <c r="AM189" s="42">
        <f t="shared" si="141"/>
        <v>0</v>
      </c>
      <c r="AN189" s="42"/>
      <c r="AO189" s="42"/>
      <c r="AP189" s="42"/>
      <c r="AQ189" s="42"/>
      <c r="AR189" s="42"/>
      <c r="AS189" s="42">
        <f t="shared" si="142"/>
        <v>0</v>
      </c>
      <c r="AT189" s="42">
        <f t="shared" si="143"/>
        <v>0</v>
      </c>
      <c r="AU189" s="42">
        <f t="shared" si="144"/>
        <v>0</v>
      </c>
      <c r="AV189" s="42">
        <f t="shared" si="145"/>
        <v>0</v>
      </c>
      <c r="AW189" s="42">
        <f t="shared" si="146"/>
        <v>0</v>
      </c>
      <c r="AX189" s="42">
        <f t="shared" si="147"/>
        <v>0</v>
      </c>
      <c r="AY189" s="42">
        <f t="shared" ref="AY189:AY191" si="163">AS189+AM189</f>
        <v>0</v>
      </c>
    </row>
    <row r="190" spans="1:51" s="23" customFormat="1" ht="38.25">
      <c r="A190" s="12" t="s">
        <v>82</v>
      </c>
      <c r="B190" s="8" t="s">
        <v>11</v>
      </c>
      <c r="C190" s="12" t="s">
        <v>268</v>
      </c>
      <c r="D190" s="8" t="s">
        <v>351</v>
      </c>
      <c r="E190" s="8" t="s">
        <v>118</v>
      </c>
      <c r="F190" s="32">
        <v>7</v>
      </c>
      <c r="G190" s="33"/>
      <c r="H190" s="33" t="s">
        <v>290</v>
      </c>
      <c r="I190" s="8"/>
      <c r="J190" s="42"/>
      <c r="K190" s="42"/>
      <c r="L190" s="42"/>
      <c r="M190" s="42"/>
      <c r="N190" s="42"/>
      <c r="O190" s="42">
        <f t="shared" si="157"/>
        <v>0</v>
      </c>
      <c r="P190" s="42"/>
      <c r="Q190" s="42"/>
      <c r="R190" s="42"/>
      <c r="S190" s="42"/>
      <c r="T190" s="42"/>
      <c r="U190" s="42">
        <f t="shared" si="162"/>
        <v>0</v>
      </c>
      <c r="V190" s="42"/>
      <c r="W190" s="42"/>
      <c r="X190" s="42"/>
      <c r="Y190" s="42"/>
      <c r="Z190" s="42"/>
      <c r="AA190" s="42">
        <f t="shared" si="160"/>
        <v>0</v>
      </c>
      <c r="AB190" s="42"/>
      <c r="AC190" s="42"/>
      <c r="AD190" s="42"/>
      <c r="AE190" s="42"/>
      <c r="AF190" s="42"/>
      <c r="AG190" s="42">
        <f t="shared" si="161"/>
        <v>0</v>
      </c>
      <c r="AH190" s="42">
        <f t="shared" si="151"/>
        <v>0</v>
      </c>
      <c r="AI190" s="42">
        <f t="shared" si="152"/>
        <v>0</v>
      </c>
      <c r="AJ190" s="42">
        <f t="shared" si="153"/>
        <v>0</v>
      </c>
      <c r="AK190" s="42">
        <f t="shared" si="154"/>
        <v>0</v>
      </c>
      <c r="AL190" s="42">
        <f t="shared" si="155"/>
        <v>0</v>
      </c>
      <c r="AM190" s="42">
        <f t="shared" si="141"/>
        <v>0</v>
      </c>
      <c r="AN190" s="42"/>
      <c r="AO190" s="42"/>
      <c r="AP190" s="42"/>
      <c r="AQ190" s="42"/>
      <c r="AR190" s="42"/>
      <c r="AS190" s="42">
        <f t="shared" si="142"/>
        <v>0</v>
      </c>
      <c r="AT190" s="42">
        <f t="shared" si="143"/>
        <v>0</v>
      </c>
      <c r="AU190" s="42">
        <f t="shared" si="144"/>
        <v>0</v>
      </c>
      <c r="AV190" s="42">
        <f t="shared" si="145"/>
        <v>0</v>
      </c>
      <c r="AW190" s="42">
        <f t="shared" si="146"/>
        <v>0</v>
      </c>
      <c r="AX190" s="42">
        <f t="shared" si="147"/>
        <v>0</v>
      </c>
      <c r="AY190" s="42">
        <f t="shared" si="163"/>
        <v>0</v>
      </c>
    </row>
    <row r="191" spans="1:51" s="23" customFormat="1" ht="38.25">
      <c r="A191" s="12" t="s">
        <v>83</v>
      </c>
      <c r="B191" s="8" t="s">
        <v>11</v>
      </c>
      <c r="C191" s="12" t="s">
        <v>269</v>
      </c>
      <c r="D191" s="8" t="s">
        <v>2</v>
      </c>
      <c r="E191" s="8"/>
      <c r="F191" s="32">
        <v>7</v>
      </c>
      <c r="G191" s="33"/>
      <c r="H191" s="33" t="s">
        <v>290</v>
      </c>
      <c r="I191" s="8"/>
      <c r="J191" s="42"/>
      <c r="K191" s="42"/>
      <c r="L191" s="42"/>
      <c r="M191" s="42"/>
      <c r="N191" s="42"/>
      <c r="O191" s="42">
        <f t="shared" si="157"/>
        <v>0</v>
      </c>
      <c r="P191" s="42"/>
      <c r="Q191" s="42"/>
      <c r="R191" s="42"/>
      <c r="S191" s="42"/>
      <c r="T191" s="42"/>
      <c r="U191" s="42">
        <f t="shared" si="162"/>
        <v>0</v>
      </c>
      <c r="V191" s="42"/>
      <c r="W191" s="42"/>
      <c r="X191" s="42"/>
      <c r="Y191" s="42"/>
      <c r="Z191" s="42"/>
      <c r="AA191" s="42">
        <f t="shared" si="160"/>
        <v>0</v>
      </c>
      <c r="AB191" s="42"/>
      <c r="AC191" s="42"/>
      <c r="AD191" s="42"/>
      <c r="AE191" s="42"/>
      <c r="AF191" s="42"/>
      <c r="AG191" s="42">
        <f t="shared" si="161"/>
        <v>0</v>
      </c>
      <c r="AH191" s="42">
        <f t="shared" si="151"/>
        <v>0</v>
      </c>
      <c r="AI191" s="42">
        <f t="shared" si="152"/>
        <v>0</v>
      </c>
      <c r="AJ191" s="42">
        <f t="shared" si="153"/>
        <v>0</v>
      </c>
      <c r="AK191" s="42">
        <f t="shared" si="154"/>
        <v>0</v>
      </c>
      <c r="AL191" s="42">
        <f t="shared" si="155"/>
        <v>0</v>
      </c>
      <c r="AM191" s="42">
        <f t="shared" si="141"/>
        <v>0</v>
      </c>
      <c r="AN191" s="42"/>
      <c r="AO191" s="42"/>
      <c r="AP191" s="42"/>
      <c r="AQ191" s="42"/>
      <c r="AR191" s="42"/>
      <c r="AS191" s="42">
        <f t="shared" si="142"/>
        <v>0</v>
      </c>
      <c r="AT191" s="42">
        <f t="shared" si="143"/>
        <v>0</v>
      </c>
      <c r="AU191" s="42">
        <f t="shared" si="144"/>
        <v>0</v>
      </c>
      <c r="AV191" s="42">
        <f t="shared" si="145"/>
        <v>0</v>
      </c>
      <c r="AW191" s="42">
        <f t="shared" si="146"/>
        <v>0</v>
      </c>
      <c r="AX191" s="42">
        <f t="shared" si="147"/>
        <v>0</v>
      </c>
      <c r="AY191" s="42">
        <f t="shared" si="163"/>
        <v>0</v>
      </c>
    </row>
    <row r="192" spans="1:51" s="23" customFormat="1">
      <c r="A192" s="12" t="s">
        <v>183</v>
      </c>
      <c r="B192" s="8"/>
      <c r="C192" s="8"/>
      <c r="D192" s="8"/>
      <c r="E192" s="8"/>
      <c r="F192" s="33"/>
      <c r="G192" s="33"/>
      <c r="H192" s="33"/>
      <c r="I192" s="8"/>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row>
    <row r="193" spans="1:51" s="23" customFormat="1" ht="25.5">
      <c r="A193" s="12" t="s">
        <v>103</v>
      </c>
      <c r="B193" s="8" t="s">
        <v>11</v>
      </c>
      <c r="C193" s="12" t="s">
        <v>270</v>
      </c>
      <c r="D193" s="8" t="s">
        <v>10</v>
      </c>
      <c r="E193" s="8" t="s">
        <v>352</v>
      </c>
      <c r="F193" s="32">
        <v>7</v>
      </c>
      <c r="G193" s="33"/>
      <c r="H193" s="33" t="s">
        <v>290</v>
      </c>
      <c r="I193" s="8"/>
      <c r="J193" s="42"/>
      <c r="K193" s="42"/>
      <c r="L193" s="42"/>
      <c r="M193" s="42"/>
      <c r="N193" s="42"/>
      <c r="O193" s="42">
        <f t="shared" ref="O193:O200" si="164">N193+M193+L193+K193+J193</f>
        <v>0</v>
      </c>
      <c r="P193" s="42"/>
      <c r="Q193" s="42"/>
      <c r="R193" s="42"/>
      <c r="S193" s="42"/>
      <c r="T193" s="42"/>
      <c r="U193" s="42">
        <f>T193+S193+R193+Q193+P193</f>
        <v>0</v>
      </c>
      <c r="V193" s="42"/>
      <c r="W193" s="42"/>
      <c r="X193" s="42"/>
      <c r="Y193" s="42"/>
      <c r="Z193" s="42"/>
      <c r="AA193" s="42">
        <f>Z193+Y193+X193+W193+V193</f>
        <v>0</v>
      </c>
      <c r="AB193" s="42"/>
      <c r="AC193" s="42"/>
      <c r="AD193" s="42"/>
      <c r="AE193" s="42"/>
      <c r="AF193" s="42"/>
      <c r="AG193" s="42">
        <f>AF193+AE193+AD193+AC193+AB193</f>
        <v>0</v>
      </c>
      <c r="AH193" s="42">
        <f t="shared" si="151"/>
        <v>0</v>
      </c>
      <c r="AI193" s="42">
        <f t="shared" si="152"/>
        <v>0</v>
      </c>
      <c r="AJ193" s="42">
        <f t="shared" si="153"/>
        <v>0</v>
      </c>
      <c r="AK193" s="42">
        <f t="shared" si="154"/>
        <v>0</v>
      </c>
      <c r="AL193" s="42">
        <f t="shared" si="155"/>
        <v>0</v>
      </c>
      <c r="AM193" s="42">
        <f t="shared" si="141"/>
        <v>0</v>
      </c>
      <c r="AN193" s="42"/>
      <c r="AO193" s="42"/>
      <c r="AP193" s="42"/>
      <c r="AQ193" s="42"/>
      <c r="AR193" s="42"/>
      <c r="AS193" s="42">
        <f t="shared" si="142"/>
        <v>0</v>
      </c>
      <c r="AT193" s="42">
        <f t="shared" si="143"/>
        <v>0</v>
      </c>
      <c r="AU193" s="42">
        <f t="shared" si="144"/>
        <v>0</v>
      </c>
      <c r="AV193" s="42">
        <f t="shared" si="145"/>
        <v>0</v>
      </c>
      <c r="AW193" s="42">
        <f t="shared" si="146"/>
        <v>0</v>
      </c>
      <c r="AX193" s="42">
        <f t="shared" si="147"/>
        <v>0</v>
      </c>
      <c r="AY193" s="42">
        <f t="shared" ref="AY193:AY206" si="165">AS193+AM193</f>
        <v>0</v>
      </c>
    </row>
    <row r="194" spans="1:51" s="23" customFormat="1" ht="38.25">
      <c r="A194" s="12" t="s">
        <v>102</v>
      </c>
      <c r="B194" s="8" t="s">
        <v>11</v>
      </c>
      <c r="C194" s="12" t="s">
        <v>271</v>
      </c>
      <c r="D194" s="8" t="s">
        <v>7</v>
      </c>
      <c r="E194" s="8" t="s">
        <v>358</v>
      </c>
      <c r="F194" s="32">
        <v>7</v>
      </c>
      <c r="G194" s="33"/>
      <c r="H194" s="33" t="s">
        <v>290</v>
      </c>
      <c r="I194" s="8"/>
      <c r="J194" s="42"/>
      <c r="K194" s="42"/>
      <c r="L194" s="42"/>
      <c r="M194" s="42"/>
      <c r="N194" s="42"/>
      <c r="O194" s="42">
        <f t="shared" si="164"/>
        <v>0</v>
      </c>
      <c r="P194" s="42"/>
      <c r="Q194" s="42"/>
      <c r="R194" s="42"/>
      <c r="S194" s="42"/>
      <c r="T194" s="42"/>
      <c r="U194" s="42">
        <f>T194+S194+R194+Q194+P194</f>
        <v>0</v>
      </c>
      <c r="V194" s="42"/>
      <c r="W194" s="42"/>
      <c r="X194" s="42"/>
      <c r="Y194" s="42"/>
      <c r="Z194" s="42"/>
      <c r="AA194" s="42">
        <f>Z194+Y194+X194+W194+V194</f>
        <v>0</v>
      </c>
      <c r="AB194" s="42"/>
      <c r="AC194" s="42"/>
      <c r="AD194" s="42"/>
      <c r="AE194" s="42"/>
      <c r="AF194" s="42"/>
      <c r="AG194" s="42">
        <f>AF194+AE194+AD194+AC194+AB194</f>
        <v>0</v>
      </c>
      <c r="AH194" s="42">
        <f t="shared" si="151"/>
        <v>0</v>
      </c>
      <c r="AI194" s="42">
        <f t="shared" si="152"/>
        <v>0</v>
      </c>
      <c r="AJ194" s="42">
        <f t="shared" si="153"/>
        <v>0</v>
      </c>
      <c r="AK194" s="42">
        <f t="shared" si="154"/>
        <v>0</v>
      </c>
      <c r="AL194" s="42">
        <f t="shared" si="155"/>
        <v>0</v>
      </c>
      <c r="AM194" s="42">
        <f t="shared" si="141"/>
        <v>0</v>
      </c>
      <c r="AN194" s="42"/>
      <c r="AO194" s="42"/>
      <c r="AP194" s="42"/>
      <c r="AQ194" s="42"/>
      <c r="AR194" s="42"/>
      <c r="AS194" s="42">
        <f t="shared" si="142"/>
        <v>0</v>
      </c>
      <c r="AT194" s="42">
        <f t="shared" si="143"/>
        <v>0</v>
      </c>
      <c r="AU194" s="42">
        <f t="shared" si="144"/>
        <v>0</v>
      </c>
      <c r="AV194" s="42">
        <f t="shared" si="145"/>
        <v>0</v>
      </c>
      <c r="AW194" s="42">
        <f t="shared" si="146"/>
        <v>0</v>
      </c>
      <c r="AX194" s="42">
        <f t="shared" si="147"/>
        <v>0</v>
      </c>
      <c r="AY194" s="42">
        <f t="shared" si="165"/>
        <v>0</v>
      </c>
    </row>
    <row r="195" spans="1:51" s="23" customFormat="1" ht="38.25">
      <c r="A195" s="12" t="s">
        <v>111</v>
      </c>
      <c r="B195" s="8" t="s">
        <v>11</v>
      </c>
      <c r="C195" s="12" t="s">
        <v>272</v>
      </c>
      <c r="D195" s="8" t="s">
        <v>10</v>
      </c>
      <c r="E195" s="25" t="s">
        <v>119</v>
      </c>
      <c r="F195" s="32">
        <v>7</v>
      </c>
      <c r="G195" s="33"/>
      <c r="H195" s="33" t="s">
        <v>290</v>
      </c>
      <c r="I195" s="8"/>
      <c r="J195" s="42"/>
      <c r="K195" s="42"/>
      <c r="L195" s="42"/>
      <c r="M195" s="42"/>
      <c r="N195" s="42"/>
      <c r="O195" s="42">
        <f t="shared" si="164"/>
        <v>0</v>
      </c>
      <c r="P195" s="42"/>
      <c r="Q195" s="42"/>
      <c r="R195" s="42"/>
      <c r="S195" s="42"/>
      <c r="T195" s="42"/>
      <c r="U195" s="42">
        <f t="shared" ref="U195:U201" si="166">T195+S195+R195+Q195+P195</f>
        <v>0</v>
      </c>
      <c r="V195" s="42"/>
      <c r="W195" s="42"/>
      <c r="X195" s="42"/>
      <c r="Y195" s="42"/>
      <c r="Z195" s="42"/>
      <c r="AA195" s="42">
        <f t="shared" ref="AA195:AA201" si="167">Z195+Y195+X195+W195+V195</f>
        <v>0</v>
      </c>
      <c r="AB195" s="42"/>
      <c r="AC195" s="42"/>
      <c r="AD195" s="42"/>
      <c r="AE195" s="42"/>
      <c r="AF195" s="42"/>
      <c r="AG195" s="42">
        <f t="shared" ref="AG195:AG203" si="168">AF195+AE195+AD195+AC195+AB195</f>
        <v>0</v>
      </c>
      <c r="AH195" s="42">
        <f t="shared" si="151"/>
        <v>0</v>
      </c>
      <c r="AI195" s="42">
        <f t="shared" si="152"/>
        <v>0</v>
      </c>
      <c r="AJ195" s="42">
        <f t="shared" si="153"/>
        <v>0</v>
      </c>
      <c r="AK195" s="42">
        <f t="shared" si="154"/>
        <v>0</v>
      </c>
      <c r="AL195" s="42">
        <f t="shared" si="155"/>
        <v>0</v>
      </c>
      <c r="AM195" s="42">
        <f t="shared" si="141"/>
        <v>0</v>
      </c>
      <c r="AN195" s="42"/>
      <c r="AO195" s="42"/>
      <c r="AP195" s="42"/>
      <c r="AQ195" s="42"/>
      <c r="AR195" s="42"/>
      <c r="AS195" s="42">
        <f t="shared" si="142"/>
        <v>0</v>
      </c>
      <c r="AT195" s="42">
        <f t="shared" si="143"/>
        <v>0</v>
      </c>
      <c r="AU195" s="42">
        <f t="shared" si="144"/>
        <v>0</v>
      </c>
      <c r="AV195" s="42">
        <f t="shared" si="145"/>
        <v>0</v>
      </c>
      <c r="AW195" s="42">
        <f t="shared" si="146"/>
        <v>0</v>
      </c>
      <c r="AX195" s="42">
        <f t="shared" si="147"/>
        <v>0</v>
      </c>
      <c r="AY195" s="42">
        <v>1000000</v>
      </c>
    </row>
    <row r="196" spans="1:51" s="23" customFormat="1" ht="25.5">
      <c r="A196" s="12" t="s">
        <v>112</v>
      </c>
      <c r="B196" s="8" t="s">
        <v>11</v>
      </c>
      <c r="C196" s="12" t="s">
        <v>273</v>
      </c>
      <c r="D196" s="8" t="s">
        <v>10</v>
      </c>
      <c r="E196" s="25" t="s">
        <v>118</v>
      </c>
      <c r="F196" s="32">
        <v>7</v>
      </c>
      <c r="G196" s="33"/>
      <c r="H196" s="33" t="s">
        <v>290</v>
      </c>
      <c r="I196" s="8"/>
      <c r="J196" s="42"/>
      <c r="K196" s="42"/>
      <c r="L196" s="42"/>
      <c r="M196" s="42"/>
      <c r="N196" s="42"/>
      <c r="O196" s="42">
        <f t="shared" si="164"/>
        <v>0</v>
      </c>
      <c r="P196" s="42"/>
      <c r="Q196" s="42"/>
      <c r="R196" s="42"/>
      <c r="S196" s="42"/>
      <c r="T196" s="42"/>
      <c r="U196" s="42">
        <f t="shared" si="166"/>
        <v>0</v>
      </c>
      <c r="V196" s="42"/>
      <c r="W196" s="42"/>
      <c r="X196" s="42"/>
      <c r="Y196" s="42"/>
      <c r="Z196" s="42"/>
      <c r="AA196" s="42">
        <f t="shared" si="167"/>
        <v>0</v>
      </c>
      <c r="AB196" s="42"/>
      <c r="AC196" s="42"/>
      <c r="AD196" s="42"/>
      <c r="AE196" s="42"/>
      <c r="AF196" s="42"/>
      <c r="AG196" s="42">
        <f t="shared" si="168"/>
        <v>0</v>
      </c>
      <c r="AH196" s="42">
        <f t="shared" si="151"/>
        <v>0</v>
      </c>
      <c r="AI196" s="42">
        <f t="shared" si="152"/>
        <v>0</v>
      </c>
      <c r="AJ196" s="42">
        <f t="shared" si="153"/>
        <v>0</v>
      </c>
      <c r="AK196" s="42">
        <f t="shared" si="154"/>
        <v>0</v>
      </c>
      <c r="AL196" s="42">
        <f t="shared" si="155"/>
        <v>0</v>
      </c>
      <c r="AM196" s="42">
        <f t="shared" si="141"/>
        <v>0</v>
      </c>
      <c r="AN196" s="42"/>
      <c r="AO196" s="42"/>
      <c r="AP196" s="42"/>
      <c r="AQ196" s="42"/>
      <c r="AR196" s="42"/>
      <c r="AS196" s="42">
        <f t="shared" si="142"/>
        <v>0</v>
      </c>
      <c r="AT196" s="42">
        <f t="shared" si="143"/>
        <v>0</v>
      </c>
      <c r="AU196" s="42">
        <f t="shared" si="144"/>
        <v>0</v>
      </c>
      <c r="AV196" s="42">
        <f t="shared" si="145"/>
        <v>0</v>
      </c>
      <c r="AW196" s="42">
        <f t="shared" si="146"/>
        <v>0</v>
      </c>
      <c r="AX196" s="42">
        <f t="shared" si="147"/>
        <v>0</v>
      </c>
      <c r="AY196" s="42">
        <v>3000000</v>
      </c>
    </row>
    <row r="197" spans="1:51" s="23" customFormat="1">
      <c r="A197" s="12" t="s">
        <v>184</v>
      </c>
      <c r="B197" s="8"/>
      <c r="C197" s="8"/>
      <c r="D197" s="8"/>
      <c r="E197" s="8"/>
      <c r="F197" s="33"/>
      <c r="G197" s="33"/>
      <c r="H197" s="33"/>
      <c r="I197" s="8"/>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row>
    <row r="198" spans="1:51" s="23" customFormat="1" ht="51">
      <c r="A198" s="12" t="s">
        <v>79</v>
      </c>
      <c r="B198" s="8" t="s">
        <v>11</v>
      </c>
      <c r="C198" s="31" t="s">
        <v>274</v>
      </c>
      <c r="D198" s="8" t="s">
        <v>2</v>
      </c>
      <c r="E198" s="8"/>
      <c r="F198" s="32">
        <v>7</v>
      </c>
      <c r="G198" s="33"/>
      <c r="H198" s="33" t="s">
        <v>290</v>
      </c>
      <c r="I198" s="8"/>
      <c r="J198" s="42"/>
      <c r="K198" s="42"/>
      <c r="L198" s="42"/>
      <c r="M198" s="42"/>
      <c r="N198" s="42"/>
      <c r="O198" s="42">
        <f t="shared" si="164"/>
        <v>0</v>
      </c>
      <c r="P198" s="42"/>
      <c r="Q198" s="42"/>
      <c r="R198" s="42"/>
      <c r="S198" s="42"/>
      <c r="T198" s="42"/>
      <c r="U198" s="42">
        <f t="shared" si="166"/>
        <v>0</v>
      </c>
      <c r="V198" s="42"/>
      <c r="W198" s="42"/>
      <c r="X198" s="42"/>
      <c r="Y198" s="42"/>
      <c r="Z198" s="42"/>
      <c r="AA198" s="42">
        <f t="shared" si="167"/>
        <v>0</v>
      </c>
      <c r="AB198" s="42"/>
      <c r="AC198" s="42"/>
      <c r="AD198" s="42"/>
      <c r="AE198" s="42"/>
      <c r="AF198" s="42"/>
      <c r="AG198" s="42">
        <f t="shared" si="168"/>
        <v>0</v>
      </c>
      <c r="AH198" s="42">
        <f t="shared" si="151"/>
        <v>0</v>
      </c>
      <c r="AI198" s="42">
        <f t="shared" si="152"/>
        <v>0</v>
      </c>
      <c r="AJ198" s="42">
        <f t="shared" si="153"/>
        <v>0</v>
      </c>
      <c r="AK198" s="42">
        <f t="shared" si="154"/>
        <v>0</v>
      </c>
      <c r="AL198" s="42">
        <f t="shared" si="155"/>
        <v>0</v>
      </c>
      <c r="AM198" s="42">
        <f t="shared" si="141"/>
        <v>0</v>
      </c>
      <c r="AN198" s="42"/>
      <c r="AO198" s="42"/>
      <c r="AP198" s="42"/>
      <c r="AQ198" s="42"/>
      <c r="AR198" s="42"/>
      <c r="AS198" s="42">
        <f t="shared" si="142"/>
        <v>0</v>
      </c>
      <c r="AT198" s="42">
        <f t="shared" si="143"/>
        <v>0</v>
      </c>
      <c r="AU198" s="42">
        <f t="shared" si="144"/>
        <v>0</v>
      </c>
      <c r="AV198" s="42">
        <f t="shared" si="145"/>
        <v>0</v>
      </c>
      <c r="AW198" s="42">
        <f t="shared" si="146"/>
        <v>0</v>
      </c>
      <c r="AX198" s="42">
        <f t="shared" si="147"/>
        <v>0</v>
      </c>
      <c r="AY198" s="42">
        <f t="shared" si="165"/>
        <v>0</v>
      </c>
    </row>
    <row r="199" spans="1:51" s="23" customFormat="1" ht="51">
      <c r="A199" s="12" t="s">
        <v>109</v>
      </c>
      <c r="B199" s="8" t="s">
        <v>11</v>
      </c>
      <c r="C199" s="12" t="s">
        <v>275</v>
      </c>
      <c r="D199" s="8" t="s">
        <v>2</v>
      </c>
      <c r="E199" s="8"/>
      <c r="F199" s="32">
        <v>7</v>
      </c>
      <c r="G199" s="33"/>
      <c r="H199" s="33" t="s">
        <v>290</v>
      </c>
      <c r="I199" s="8"/>
      <c r="J199" s="42"/>
      <c r="K199" s="42"/>
      <c r="L199" s="42"/>
      <c r="M199" s="42"/>
      <c r="N199" s="42"/>
      <c r="O199" s="42">
        <f t="shared" si="164"/>
        <v>0</v>
      </c>
      <c r="P199" s="42"/>
      <c r="Q199" s="42"/>
      <c r="R199" s="42"/>
      <c r="S199" s="42"/>
      <c r="T199" s="42"/>
      <c r="U199" s="42">
        <f t="shared" si="166"/>
        <v>0</v>
      </c>
      <c r="V199" s="42"/>
      <c r="W199" s="42"/>
      <c r="X199" s="42"/>
      <c r="Y199" s="42"/>
      <c r="Z199" s="42"/>
      <c r="AA199" s="42">
        <f t="shared" si="167"/>
        <v>0</v>
      </c>
      <c r="AB199" s="42"/>
      <c r="AC199" s="42"/>
      <c r="AD199" s="42"/>
      <c r="AE199" s="42"/>
      <c r="AF199" s="42"/>
      <c r="AG199" s="42">
        <f t="shared" si="168"/>
        <v>0</v>
      </c>
      <c r="AH199" s="42">
        <v>5000000</v>
      </c>
      <c r="AI199" s="42">
        <f t="shared" si="152"/>
        <v>0</v>
      </c>
      <c r="AJ199" s="42">
        <f t="shared" si="153"/>
        <v>0</v>
      </c>
      <c r="AK199" s="42">
        <f t="shared" si="154"/>
        <v>0</v>
      </c>
      <c r="AL199" s="42">
        <f t="shared" si="155"/>
        <v>0</v>
      </c>
      <c r="AM199" s="42">
        <f t="shared" si="141"/>
        <v>5000000</v>
      </c>
      <c r="AN199" s="42"/>
      <c r="AO199" s="42"/>
      <c r="AP199" s="42"/>
      <c r="AQ199" s="42"/>
      <c r="AR199" s="42"/>
      <c r="AS199" s="42">
        <f t="shared" si="142"/>
        <v>0</v>
      </c>
      <c r="AT199" s="42">
        <f t="shared" si="143"/>
        <v>5000000</v>
      </c>
      <c r="AU199" s="42">
        <f t="shared" si="144"/>
        <v>0</v>
      </c>
      <c r="AV199" s="42">
        <f t="shared" si="145"/>
        <v>0</v>
      </c>
      <c r="AW199" s="42">
        <f t="shared" si="146"/>
        <v>0</v>
      </c>
      <c r="AX199" s="42">
        <f t="shared" si="147"/>
        <v>0</v>
      </c>
      <c r="AY199" s="42">
        <f t="shared" si="165"/>
        <v>5000000</v>
      </c>
    </row>
    <row r="200" spans="1:51" s="23" customFormat="1" ht="52.5">
      <c r="A200" s="12" t="s">
        <v>80</v>
      </c>
      <c r="B200" s="8" t="s">
        <v>11</v>
      </c>
      <c r="C200" s="12" t="s">
        <v>276</v>
      </c>
      <c r="D200" s="8" t="s">
        <v>2</v>
      </c>
      <c r="E200" s="25"/>
      <c r="F200" s="32">
        <v>7</v>
      </c>
      <c r="G200" s="33"/>
      <c r="H200" s="33" t="s">
        <v>290</v>
      </c>
      <c r="I200" s="8"/>
      <c r="J200" s="42"/>
      <c r="K200" s="42"/>
      <c r="L200" s="42"/>
      <c r="M200" s="42"/>
      <c r="N200" s="42"/>
      <c r="O200" s="42">
        <f t="shared" si="164"/>
        <v>0</v>
      </c>
      <c r="P200" s="42"/>
      <c r="Q200" s="42"/>
      <c r="R200" s="42"/>
      <c r="S200" s="42"/>
      <c r="T200" s="42"/>
      <c r="U200" s="42">
        <f t="shared" si="166"/>
        <v>0</v>
      </c>
      <c r="V200" s="42"/>
      <c r="W200" s="42"/>
      <c r="X200" s="42"/>
      <c r="Y200" s="42"/>
      <c r="Z200" s="42"/>
      <c r="AA200" s="42">
        <f t="shared" si="167"/>
        <v>0</v>
      </c>
      <c r="AB200" s="42"/>
      <c r="AC200" s="42"/>
      <c r="AD200" s="42"/>
      <c r="AE200" s="42"/>
      <c r="AF200" s="42"/>
      <c r="AG200" s="42">
        <f t="shared" si="168"/>
        <v>0</v>
      </c>
      <c r="AH200" s="42">
        <f t="shared" si="151"/>
        <v>0</v>
      </c>
      <c r="AI200" s="42">
        <f t="shared" si="152"/>
        <v>0</v>
      </c>
      <c r="AJ200" s="42">
        <f t="shared" si="153"/>
        <v>0</v>
      </c>
      <c r="AK200" s="42">
        <f t="shared" si="154"/>
        <v>0</v>
      </c>
      <c r="AL200" s="42">
        <f t="shared" si="155"/>
        <v>0</v>
      </c>
      <c r="AM200" s="42">
        <f t="shared" si="141"/>
        <v>0</v>
      </c>
      <c r="AN200" s="42"/>
      <c r="AO200" s="42"/>
      <c r="AP200" s="42"/>
      <c r="AQ200" s="42"/>
      <c r="AR200" s="42"/>
      <c r="AS200" s="42">
        <f t="shared" si="142"/>
        <v>0</v>
      </c>
      <c r="AT200" s="42">
        <f t="shared" si="143"/>
        <v>0</v>
      </c>
      <c r="AU200" s="42">
        <f t="shared" si="144"/>
        <v>0</v>
      </c>
      <c r="AV200" s="42">
        <f t="shared" si="145"/>
        <v>0</v>
      </c>
      <c r="AW200" s="42">
        <f t="shared" si="146"/>
        <v>0</v>
      </c>
      <c r="AX200" s="42">
        <f t="shared" si="147"/>
        <v>0</v>
      </c>
      <c r="AY200" s="42">
        <f t="shared" si="165"/>
        <v>0</v>
      </c>
    </row>
    <row r="201" spans="1:51" s="23" customFormat="1" ht="38.25">
      <c r="A201" s="12" t="s">
        <v>72</v>
      </c>
      <c r="B201" s="8" t="s">
        <v>11</v>
      </c>
      <c r="C201" s="12" t="s">
        <v>277</v>
      </c>
      <c r="D201" s="8" t="s">
        <v>10</v>
      </c>
      <c r="E201" s="25" t="s">
        <v>117</v>
      </c>
      <c r="F201" s="32">
        <v>7</v>
      </c>
      <c r="G201" s="33"/>
      <c r="H201" s="33" t="s">
        <v>290</v>
      </c>
      <c r="I201" s="8"/>
      <c r="J201" s="42">
        <v>15000</v>
      </c>
      <c r="K201" s="42"/>
      <c r="L201" s="42"/>
      <c r="M201" s="42"/>
      <c r="N201" s="42"/>
      <c r="O201" s="42">
        <f>N201+M201+L201+K201+J201</f>
        <v>15000</v>
      </c>
      <c r="P201" s="42"/>
      <c r="Q201" s="42"/>
      <c r="R201" s="42"/>
      <c r="S201" s="42"/>
      <c r="T201" s="42"/>
      <c r="U201" s="42">
        <f t="shared" si="166"/>
        <v>0</v>
      </c>
      <c r="V201" s="42"/>
      <c r="W201" s="42"/>
      <c r="X201" s="42"/>
      <c r="Y201" s="42"/>
      <c r="Z201" s="42"/>
      <c r="AA201" s="42">
        <f t="shared" si="167"/>
        <v>0</v>
      </c>
      <c r="AB201" s="42"/>
      <c r="AC201" s="42"/>
      <c r="AD201" s="42"/>
      <c r="AE201" s="42"/>
      <c r="AF201" s="42"/>
      <c r="AG201" s="42">
        <f t="shared" si="168"/>
        <v>0</v>
      </c>
      <c r="AH201" s="42">
        <f t="shared" si="151"/>
        <v>15000</v>
      </c>
      <c r="AI201" s="42">
        <f t="shared" si="152"/>
        <v>0</v>
      </c>
      <c r="AJ201" s="42">
        <f t="shared" si="153"/>
        <v>0</v>
      </c>
      <c r="AK201" s="42">
        <f t="shared" si="154"/>
        <v>0</v>
      </c>
      <c r="AL201" s="42">
        <f t="shared" si="155"/>
        <v>0</v>
      </c>
      <c r="AM201" s="42">
        <f t="shared" si="141"/>
        <v>15000</v>
      </c>
      <c r="AN201" s="42"/>
      <c r="AO201" s="42"/>
      <c r="AP201" s="42"/>
      <c r="AQ201" s="42"/>
      <c r="AR201" s="42"/>
      <c r="AS201" s="42">
        <f t="shared" si="142"/>
        <v>0</v>
      </c>
      <c r="AT201" s="42">
        <f t="shared" si="143"/>
        <v>15000</v>
      </c>
      <c r="AU201" s="42">
        <f t="shared" si="144"/>
        <v>0</v>
      </c>
      <c r="AV201" s="42">
        <f t="shared" si="145"/>
        <v>0</v>
      </c>
      <c r="AW201" s="42">
        <f t="shared" si="146"/>
        <v>0</v>
      </c>
      <c r="AX201" s="42">
        <f t="shared" si="147"/>
        <v>0</v>
      </c>
      <c r="AY201" s="42">
        <f t="shared" si="165"/>
        <v>15000</v>
      </c>
    </row>
    <row r="202" spans="1:51" s="23" customFormat="1">
      <c r="A202" s="12" t="s">
        <v>185</v>
      </c>
      <c r="B202" s="8"/>
      <c r="C202" s="8"/>
      <c r="D202" s="8"/>
      <c r="E202" s="8"/>
      <c r="F202" s="32">
        <v>7</v>
      </c>
      <c r="G202" s="33"/>
      <c r="H202" s="33"/>
      <c r="I202" s="8"/>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row>
    <row r="203" spans="1:51" s="23" customFormat="1" ht="38.25">
      <c r="A203" s="12" t="s">
        <v>81</v>
      </c>
      <c r="B203" s="8" t="s">
        <v>11</v>
      </c>
      <c r="C203" s="12" t="s">
        <v>278</v>
      </c>
      <c r="D203" s="8" t="s">
        <v>12</v>
      </c>
      <c r="E203" s="8" t="s">
        <v>14</v>
      </c>
      <c r="F203" s="32">
        <v>7</v>
      </c>
      <c r="G203" s="33"/>
      <c r="H203" s="33" t="s">
        <v>290</v>
      </c>
      <c r="I203" s="8"/>
      <c r="J203" s="42"/>
      <c r="K203" s="42"/>
      <c r="L203" s="42"/>
      <c r="M203" s="42"/>
      <c r="N203" s="42"/>
      <c r="O203" s="42">
        <f>N203+M203+L203+K203+J203</f>
        <v>0</v>
      </c>
      <c r="P203" s="42"/>
      <c r="Q203" s="42"/>
      <c r="R203" s="42"/>
      <c r="S203" s="42"/>
      <c r="T203" s="42"/>
      <c r="U203" s="42">
        <f>T203+S203+R203+Q203+P203</f>
        <v>0</v>
      </c>
      <c r="V203" s="42"/>
      <c r="W203" s="42"/>
      <c r="X203" s="42"/>
      <c r="Y203" s="42"/>
      <c r="Z203" s="42"/>
      <c r="AA203" s="42">
        <f>Z203+Y203+X203+W203+V203</f>
        <v>0</v>
      </c>
      <c r="AB203" s="42"/>
      <c r="AC203" s="42"/>
      <c r="AD203" s="42"/>
      <c r="AE203" s="42"/>
      <c r="AF203" s="42"/>
      <c r="AG203" s="42">
        <f t="shared" si="168"/>
        <v>0</v>
      </c>
      <c r="AH203" s="42">
        <f t="shared" si="151"/>
        <v>0</v>
      </c>
      <c r="AI203" s="42">
        <f t="shared" si="152"/>
        <v>0</v>
      </c>
      <c r="AJ203" s="42">
        <f t="shared" si="153"/>
        <v>0</v>
      </c>
      <c r="AK203" s="42">
        <f t="shared" si="154"/>
        <v>0</v>
      </c>
      <c r="AL203" s="42">
        <f t="shared" si="155"/>
        <v>0</v>
      </c>
      <c r="AM203" s="42">
        <f t="shared" si="141"/>
        <v>0</v>
      </c>
      <c r="AN203" s="42"/>
      <c r="AO203" s="42"/>
      <c r="AP203" s="42"/>
      <c r="AQ203" s="42"/>
      <c r="AR203" s="42"/>
      <c r="AS203" s="42">
        <f t="shared" si="142"/>
        <v>0</v>
      </c>
      <c r="AT203" s="42">
        <f t="shared" si="143"/>
        <v>0</v>
      </c>
      <c r="AU203" s="42">
        <f t="shared" si="144"/>
        <v>0</v>
      </c>
      <c r="AV203" s="42">
        <f t="shared" si="145"/>
        <v>0</v>
      </c>
      <c r="AW203" s="42">
        <f t="shared" si="146"/>
        <v>0</v>
      </c>
      <c r="AX203" s="42">
        <f t="shared" si="147"/>
        <v>0</v>
      </c>
      <c r="AY203" s="42">
        <f t="shared" si="165"/>
        <v>0</v>
      </c>
    </row>
    <row r="204" spans="1:51" s="23" customFormat="1">
      <c r="A204" s="12" t="s">
        <v>186</v>
      </c>
      <c r="B204" s="8"/>
      <c r="C204" s="8"/>
      <c r="D204" s="8"/>
      <c r="E204" s="8"/>
      <c r="F204" s="33"/>
      <c r="G204" s="33"/>
      <c r="H204" s="33"/>
      <c r="I204" s="8"/>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row>
    <row r="205" spans="1:51" s="23" customFormat="1">
      <c r="A205" s="12" t="s">
        <v>76</v>
      </c>
      <c r="B205" s="8" t="s">
        <v>11</v>
      </c>
      <c r="C205" s="8"/>
      <c r="D205" s="25" t="s">
        <v>116</v>
      </c>
      <c r="E205" s="8"/>
      <c r="F205" s="32">
        <v>7</v>
      </c>
      <c r="G205" s="33"/>
      <c r="H205" s="33" t="s">
        <v>290</v>
      </c>
      <c r="I205" s="8"/>
      <c r="J205" s="42">
        <v>1307.69</v>
      </c>
      <c r="K205" s="42"/>
      <c r="L205" s="42"/>
      <c r="M205" s="42"/>
      <c r="N205" s="42"/>
      <c r="O205" s="42">
        <f>N205+M205+L205+K205+J205</f>
        <v>1307.69</v>
      </c>
      <c r="P205" s="42">
        <v>1307.69</v>
      </c>
      <c r="Q205" s="42"/>
      <c r="R205" s="42"/>
      <c r="S205" s="42"/>
      <c r="T205" s="42"/>
      <c r="U205" s="42">
        <f>T205+S205+R205+Q205+P205</f>
        <v>1307.69</v>
      </c>
      <c r="V205" s="42">
        <v>1307.69</v>
      </c>
      <c r="W205" s="42"/>
      <c r="X205" s="42"/>
      <c r="Y205" s="42"/>
      <c r="Z205" s="42"/>
      <c r="AA205" s="42">
        <f>Z205+Y205+X205+W205+V205</f>
        <v>1307.69</v>
      </c>
      <c r="AB205" s="42">
        <v>1307.69</v>
      </c>
      <c r="AC205" s="42"/>
      <c r="AD205" s="42"/>
      <c r="AE205" s="42"/>
      <c r="AF205" s="42"/>
      <c r="AG205" s="42">
        <f>AF205+AE205+AD205+AC205+AB205</f>
        <v>1307.69</v>
      </c>
      <c r="AH205" s="42">
        <f t="shared" si="151"/>
        <v>5230.76</v>
      </c>
      <c r="AI205" s="42">
        <f t="shared" si="152"/>
        <v>0</v>
      </c>
      <c r="AJ205" s="42">
        <f t="shared" si="153"/>
        <v>0</v>
      </c>
      <c r="AK205" s="42">
        <f t="shared" si="154"/>
        <v>0</v>
      </c>
      <c r="AL205" s="42">
        <f t="shared" si="155"/>
        <v>0</v>
      </c>
      <c r="AM205" s="42">
        <f t="shared" si="141"/>
        <v>5230.76</v>
      </c>
      <c r="AN205" s="42"/>
      <c r="AO205" s="42"/>
      <c r="AP205" s="42"/>
      <c r="AQ205" s="42"/>
      <c r="AR205" s="42"/>
      <c r="AS205" s="42">
        <f t="shared" si="142"/>
        <v>0</v>
      </c>
      <c r="AT205" s="42">
        <f t="shared" si="143"/>
        <v>5230.76</v>
      </c>
      <c r="AU205" s="42">
        <f t="shared" si="144"/>
        <v>0</v>
      </c>
      <c r="AV205" s="42">
        <f t="shared" si="145"/>
        <v>0</v>
      </c>
      <c r="AW205" s="42">
        <f t="shared" si="146"/>
        <v>0</v>
      </c>
      <c r="AX205" s="42">
        <f t="shared" si="147"/>
        <v>0</v>
      </c>
      <c r="AY205" s="42">
        <f t="shared" si="165"/>
        <v>5230.76</v>
      </c>
    </row>
    <row r="206" spans="1:51" s="23" customFormat="1" ht="127.5">
      <c r="A206" s="12" t="s">
        <v>108</v>
      </c>
      <c r="B206" s="8" t="s">
        <v>11</v>
      </c>
      <c r="C206" s="12" t="s">
        <v>279</v>
      </c>
      <c r="D206" s="25" t="s">
        <v>116</v>
      </c>
      <c r="E206" s="8"/>
      <c r="F206" s="32">
        <v>7</v>
      </c>
      <c r="G206" s="33"/>
      <c r="H206" s="33" t="s">
        <v>290</v>
      </c>
      <c r="I206" s="8"/>
      <c r="J206" s="42">
        <v>4072.32</v>
      </c>
      <c r="K206" s="42"/>
      <c r="L206" s="42"/>
      <c r="M206" s="42">
        <v>65000</v>
      </c>
      <c r="N206" s="42"/>
      <c r="O206" s="42">
        <f>N206+M206+L206+K206+J206</f>
        <v>69072.320000000007</v>
      </c>
      <c r="P206" s="42"/>
      <c r="Q206" s="42"/>
      <c r="R206" s="42"/>
      <c r="S206" s="42"/>
      <c r="T206" s="42"/>
      <c r="U206" s="42"/>
      <c r="V206" s="42"/>
      <c r="W206" s="42"/>
      <c r="X206" s="42"/>
      <c r="Y206" s="42"/>
      <c r="Z206" s="42"/>
      <c r="AA206" s="42"/>
      <c r="AB206" s="42"/>
      <c r="AC206" s="42"/>
      <c r="AD206" s="42"/>
      <c r="AE206" s="42"/>
      <c r="AF206" s="42"/>
      <c r="AG206" s="42"/>
      <c r="AH206" s="42">
        <f t="shared" si="151"/>
        <v>4072.32</v>
      </c>
      <c r="AI206" s="42">
        <f t="shared" si="152"/>
        <v>0</v>
      </c>
      <c r="AJ206" s="42">
        <f t="shared" si="153"/>
        <v>0</v>
      </c>
      <c r="AK206" s="42">
        <f t="shared" si="154"/>
        <v>65000</v>
      </c>
      <c r="AL206" s="42">
        <f t="shared" si="155"/>
        <v>0</v>
      </c>
      <c r="AM206" s="42">
        <f t="shared" si="141"/>
        <v>69072.320000000007</v>
      </c>
      <c r="AN206" s="42"/>
      <c r="AO206" s="42"/>
      <c r="AP206" s="42"/>
      <c r="AQ206" s="42"/>
      <c r="AR206" s="42"/>
      <c r="AS206" s="42">
        <f t="shared" si="142"/>
        <v>0</v>
      </c>
      <c r="AT206" s="42">
        <f t="shared" si="143"/>
        <v>4072.32</v>
      </c>
      <c r="AU206" s="42">
        <f t="shared" si="144"/>
        <v>0</v>
      </c>
      <c r="AV206" s="42">
        <f t="shared" si="145"/>
        <v>0</v>
      </c>
      <c r="AW206" s="42">
        <f t="shared" si="146"/>
        <v>65000</v>
      </c>
      <c r="AX206" s="42">
        <f t="shared" si="147"/>
        <v>0</v>
      </c>
      <c r="AY206" s="42">
        <f t="shared" si="165"/>
        <v>69072.320000000007</v>
      </c>
    </row>
    <row r="207" spans="1:51" s="23" customFormat="1">
      <c r="A207" s="7" t="s">
        <v>401</v>
      </c>
      <c r="B207" s="8"/>
      <c r="C207" s="8"/>
      <c r="D207" s="8"/>
      <c r="E207" s="8"/>
      <c r="F207" s="33"/>
      <c r="G207" s="33"/>
      <c r="H207" s="33"/>
      <c r="I207" s="8"/>
      <c r="J207" s="42">
        <f>J206+J205+J203+J201+J200+J199+J198+J196+J195+J194+J193+J191+J190+J189+J188+J186+J185+J184+J183+J182+J181+J180+J179+J178+J177+J176+J175+J173+J172+J171+J170+J166+J165</f>
        <v>29747.130000000005</v>
      </c>
      <c r="K207" s="42">
        <f>K206+K205+K203+K201+K200+K199+K198+K196+K195+K194+K193+K191+K190+K189+K188+K186+K185+K184+K183+K182+K181+K180+K179+K178+K177+K176+K175+K173+K172+K171+K170+K166+K165</f>
        <v>0</v>
      </c>
      <c r="L207" s="42">
        <f>L206+L205+L203+L201+L200+L199+L198+L196+L195+L194+L193+L191+L190+L189+L188+L186+L185+L184+L183+L182+L181+L180+L179+L178+L177+L176+L175+L173+L172+L171+L170+L166+L165</f>
        <v>0</v>
      </c>
      <c r="M207" s="42">
        <f>M206+M205+M203+M201+M200+M199+M198+M196+M195+M194+M193+M191+M190+M189+M188+M186+M185+M184+M183+M182+M181+M180+M179+M178+M177+M176+M175+M173+M172+M171+M170+M166+M165</f>
        <v>65000</v>
      </c>
      <c r="N207" s="42">
        <f>N206+N205+N203+N201+N200+N199+N198+N196+N195+N194+N193+N191+N190+N189+N188+N186+N185+N184+N183+N182+N181+N180+N179+N178+N177+N176+N175+N173+N172+N171+N170+N166+N165</f>
        <v>0</v>
      </c>
      <c r="O207" s="42">
        <f>J207+K207+L207+M207+N207</f>
        <v>94747.13</v>
      </c>
      <c r="P207" s="42">
        <f>P206+P205+P203+P201+P200+P199+P198+P196+P195+P194+P193+P191+P190+P189+P188+P186+P185+P184+P183+P182+P181+P180+P179+P178+P177+P176+P175+P173+P172+P171+P170+P166+P165</f>
        <v>172307.69</v>
      </c>
      <c r="Q207" s="42">
        <f>Q206+Q205+Q203+Q201+Q200+Q199+Q198+Q196+Q195+Q194+Q193+Q191+Q190+Q189+Q188+Q186+Q185+Q184+Q183+Q182+Q181+Q180+Q179+Q178+Q177+Q176+Q175+Q173+Q172+Q171+Q170+Q166+Q165</f>
        <v>0</v>
      </c>
      <c r="R207" s="42">
        <f>R206+R205+R203+R201+R200+R199+R198+R196+R195+R194+R193+R191+R190+R189+R188+R186+R185+R184+R183+R182+R181+R180+R179+R178+R177+R176+R175+R173+R172+R171+R170+R166+R165</f>
        <v>0</v>
      </c>
      <c r="S207" s="42">
        <f>S206+S205+S203+S201+S200+S199+S198+S196+S195+S194+S193+S191+S190+S189+S188+S186+S185+S184+S183+S182+S181+S180+S179+S178+S177+S176+S175+S173+S172+S171+S170+S166+S165</f>
        <v>0</v>
      </c>
      <c r="T207" s="42">
        <f>T206+T205+T203+T201+T200+T199+T198+T196+T195+T194+T193+T191+T190+T189+T188+T186+T185+T184+T183+T182+T181+T180+T179+T178+T177+T176+T175+T173+T172+T171+T170+T166+T165</f>
        <v>0</v>
      </c>
      <c r="U207" s="42">
        <f>P207+Q207+R207+S207+T207</f>
        <v>172307.69</v>
      </c>
      <c r="V207" s="42">
        <f>V206+V205+V203+V201+V200+V199+V198+V196+V195+V194+V193+V191+V190+V189+V188+V186+V185+V184+V183+V182+V181+V180+V179+V178+V177+V176+V175+V173+V172+V171+V170+V166+V165</f>
        <v>994307.69</v>
      </c>
      <c r="W207" s="42">
        <f>W206+W205+W203+W201+W200+W199+W198+W196+W195+W194+W193+W191+W190+W189+W188+W186+W185+W184+W183+W182+W181+W180+W179+W178+W177+W176+W175+W173+W172+W171+W170+W166+W165</f>
        <v>0</v>
      </c>
      <c r="X207" s="42">
        <f>X206+X205+X203+X201+X200+X199+X198+X196+X195+X194+X193+X191+X190+X189+X188+X186+X185+X184+X183+X182+X181+X180+X179+X178+X177+X176+X175+X173+X172+X171+X170+X166+X165</f>
        <v>0</v>
      </c>
      <c r="Y207" s="42">
        <f>Y206+Y205+Y203+Y201+Y200+Y199+Y198+Y196+Y195+Y194+Y193+Y191+Y190+Y189+Y188+Y186+Y185+Y184+Y183+Y182+Y181+Y180+Y179+Y178+Y177+Y176+Y175+Y173+Y172+Y171+Y170+Y166+Y165</f>
        <v>0</v>
      </c>
      <c r="Z207" s="42">
        <f>Z206+Z205+Z203+Z201+Z200+Z199+Z198+Z196+Z195+Z194+Z193+Z191+Z190+Z189+Z188+Z186+Z185+Z184+Z183+Z182+Z181+Z180+Z179+Z178+Z177+Z176+Z175+Z173+Z172+Z171+Z170+Z166+Z165</f>
        <v>0</v>
      </c>
      <c r="AA207" s="42">
        <f>V207+W207+X207+Y207+Z207</f>
        <v>994307.69</v>
      </c>
      <c r="AB207" s="42">
        <f>AB206+AB205+AB203+AB201+AB200+AB199+AB198+AB196+AB195+AB194+AB193+AB191+AB190+AB189+AB188+AB186+AB185+AB184+AB183+AB182+AB181+AB180+AB179+AB178+AB177+AB176+AB175+AB173+AB172+AB171+AB170+AB166+AB165</f>
        <v>816307.69</v>
      </c>
      <c r="AC207" s="42">
        <f>AC206+AC205+AC203+AC201+AC200+AC199+AC198+AC196+AC195+AC194+AC193+AC191+AC190+AC189+AC188+AC186+AC185+AC184+AC183+AC182+AC181+AC180+AC179+AC178+AC177+AC176+AC175+AC173+AC172+AC171+AC170+AC166+AC165</f>
        <v>0</v>
      </c>
      <c r="AD207" s="42">
        <f>AD206+AD205+AD203+AD201+AD200+AD199+AD198+AD196+AD195+AD194+AD193+AD191+AD190+AD189+AD188+AD186+AD185+AD184+AD183+AD182+AD181+AD180+AD179+AD178+AD177+AD176+AD175+AD173+AD172+AD171+AD170+AD166+AD165</f>
        <v>0</v>
      </c>
      <c r="AE207" s="42">
        <f>AE206+AE205+AE203+AE201+AE200+AE199+AE198+AE196+AE195+AE194+AE193+AE191+AE190+AE189+AE188+AE186+AE185+AE184+AE183+AE182+AE181+AE180+AE179+AE178+AE177+AE176+AE175+AE173+AE172+AE171+AE170+AE166+AE165</f>
        <v>0</v>
      </c>
      <c r="AF207" s="42">
        <f>AF206+AF205+AF203+AF201+AF200+AF199+AF198+AF196+AF195+AF194+AF193+AF191+AF190+AF189+AF188+AF186+AF185+AF184+AF183+AF182+AF181+AF180+AF179+AF178+AF177+AF176+AF175+AF173+AF172+AF171+AF170+AF166+AF165</f>
        <v>0</v>
      </c>
      <c r="AG207" s="42">
        <f>AB207+AC207+AD207+AE207+AF207</f>
        <v>816307.69</v>
      </c>
      <c r="AH207" s="42">
        <f>AH206+AH205+AH203+AH201+AH200+AH199+AH198+AH196+AH195+AH194+AH193+AH191+AH190+AH189+AH188+AH186+AH185+AH184+AH183+AH182+AH181+AH180+AH179+AH178+AH177+AH176+AH175+AH173+AH172+AH171+AH170+AH166+AH165</f>
        <v>7012670.2000000002</v>
      </c>
      <c r="AI207" s="42">
        <f>AI206+AI205+AI203+AI201+AI200+AI199+AI198+AI196+AI195+AI194+AI193+AI191+AI190+AI189+AI188+AI186+AI185+AI184+AI183+AI182+AI181+AI180+AI179+AI178+AI177+AI176+AI175+AI173+AI172+AI171+AI170+AI166+AI165</f>
        <v>0</v>
      </c>
      <c r="AJ207" s="42">
        <f>AJ206+AJ205+AJ203+AJ201+AJ200+AJ199+AJ198+AJ196+AJ195+AJ194+AJ193+AJ191+AJ190+AJ189+AJ188+AJ186+AJ185+AJ184+AJ183+AJ182+AJ181+AJ180+AJ179+AJ178+AJ177+AJ176+AJ175+AJ173+AJ172+AJ171+AJ170+AJ166+AJ165</f>
        <v>0</v>
      </c>
      <c r="AK207" s="42">
        <f>AK206+AK205+AK203+AK201+AK200+AK199+AK198+AK196+AK195+AK194+AK193+AK191+AK190+AK189+AK188+AK186+AK185+AK184+AK183+AK182+AK181+AK180+AK179+AK178+AK177+AK176+AK175+AK173+AK172+AK171+AK170+AK166+AK165</f>
        <v>65000</v>
      </c>
      <c r="AL207" s="42">
        <f>AL206+AL205+AL203+AL201+AL200+AL199+AL198+AL196+AL195+AL194+AL193+AL191+AL190+AL189+AL188+AL186+AL185+AL184+AL183+AL182+AL181+AL180+AL179+AL178+AL177+AL176+AL175+AL173+AL172+AL171+AL170+AL166+AL165</f>
        <v>0</v>
      </c>
      <c r="AM207" s="42">
        <f>AH207+AI207+AJ207+AK207+AL207</f>
        <v>7077670.2000000002</v>
      </c>
      <c r="AN207" s="42"/>
      <c r="AO207" s="42">
        <f>AO206+AO205+AO203+AO201+AO200+AO199+AO198+AO196+AO195+AO194+AO193+AO191+AO190+AO189+AO188+AO186+AO185+AO184+AO183+AO182+AO181+AO180+AO179+AO178+AO177+AO176+AO175+AO173+AO172+AO171+AO170+AO166+AO165</f>
        <v>0</v>
      </c>
      <c r="AP207" s="42">
        <f>AP206+AP205+AP203+AP201+AP200+AP199+AP198+AP196+AP195+AP194+AP193+AP191+AP190+AP189+AP188+AP186+AP185+AP184+AP183+AP182+AP181+AP180+AP179+AP178+AP177+AP176+AP175+AP173+AP172+AP171+AP170+AP166+AP165</f>
        <v>0</v>
      </c>
      <c r="AQ207" s="42">
        <f>AQ206+AQ205+AQ203+AQ201+AQ200+AQ199+AQ198+AQ196+AQ195+AQ194+AQ193+AQ191+AQ190+AQ189+AQ188+AQ186+AQ185+AQ184+AQ183+AQ182+AQ181+AQ180+AQ179+AQ178+AQ177+AQ176+AQ175+AQ173+AQ172+AQ171+AQ170+AQ166+AQ165</f>
        <v>0</v>
      </c>
      <c r="AR207" s="42">
        <f>AR206+AR205+AR203+AR201+AR200+AR199+AR198+AR196+AR195+AR194+AR193+AR191+AR190+AR189+AR188+AR186+AR185+AR184+AR183+AR182+AR181+AR180+AR179+AR178+AR177+AR176+AR175+AR173+AR172+AR171+AR170+AR166+AR165</f>
        <v>0</v>
      </c>
      <c r="AS207" s="42">
        <f>AN207+AO207+AP207+AQ207+AR207</f>
        <v>0</v>
      </c>
      <c r="AT207" s="42">
        <f t="shared" ref="AT207:AY207" si="169">AT206+AT205+AT203+AT201+AT200+AT199+AT198+AT196+AT195+AT194+AT193+AT191+AT190+AT189+AT188+AT186+AT185+AT184+AT183+AT182+AT181+AT180+AT179+AT178+AT177+AT176+AT175+AT173+AT172+AT171+AT170+AT166+AT165</f>
        <v>7012670.2000000002</v>
      </c>
      <c r="AU207" s="42">
        <f t="shared" si="169"/>
        <v>0</v>
      </c>
      <c r="AV207" s="42">
        <f t="shared" si="169"/>
        <v>0</v>
      </c>
      <c r="AW207" s="42">
        <f t="shared" si="169"/>
        <v>65000</v>
      </c>
      <c r="AX207" s="42">
        <f t="shared" si="169"/>
        <v>0</v>
      </c>
      <c r="AY207" s="42">
        <f t="shared" si="169"/>
        <v>11077670.199999999</v>
      </c>
    </row>
    <row r="208" spans="1:51" s="24" customFormat="1">
      <c r="A208" s="19" t="s">
        <v>110</v>
      </c>
      <c r="B208" s="19"/>
      <c r="C208" s="19"/>
      <c r="D208" s="19"/>
      <c r="E208" s="19"/>
      <c r="F208" s="38"/>
      <c r="G208" s="38"/>
      <c r="H208" s="38"/>
      <c r="I208" s="19"/>
      <c r="J208" s="41">
        <f t="shared" ref="J208:AY208" si="170">J207+J159+J140+J108+J66+J55+J38+J21</f>
        <v>645253.26</v>
      </c>
      <c r="K208" s="41">
        <f t="shared" si="170"/>
        <v>102</v>
      </c>
      <c r="L208" s="41">
        <f t="shared" si="170"/>
        <v>0</v>
      </c>
      <c r="M208" s="41">
        <f t="shared" si="170"/>
        <v>70810</v>
      </c>
      <c r="N208" s="41">
        <f t="shared" si="170"/>
        <v>500</v>
      </c>
      <c r="O208" s="41">
        <f t="shared" si="170"/>
        <v>1299998.5933699999</v>
      </c>
      <c r="P208" s="41">
        <f t="shared" si="170"/>
        <v>1759532.14</v>
      </c>
      <c r="Q208" s="41">
        <f t="shared" si="170"/>
        <v>0</v>
      </c>
      <c r="R208" s="41">
        <f t="shared" si="170"/>
        <v>0</v>
      </c>
      <c r="S208" s="41">
        <f t="shared" si="170"/>
        <v>18388</v>
      </c>
      <c r="T208" s="41">
        <f t="shared" si="170"/>
        <v>500</v>
      </c>
      <c r="U208" s="41">
        <f t="shared" si="170"/>
        <v>2361753.4733699998</v>
      </c>
      <c r="V208" s="41">
        <f t="shared" si="170"/>
        <v>3466660.41</v>
      </c>
      <c r="W208" s="41">
        <f t="shared" si="170"/>
        <v>0</v>
      </c>
      <c r="X208" s="41">
        <f t="shared" si="170"/>
        <v>0</v>
      </c>
      <c r="Y208" s="41">
        <f t="shared" si="170"/>
        <v>20500</v>
      </c>
      <c r="Z208" s="41">
        <f t="shared" si="170"/>
        <v>500</v>
      </c>
      <c r="AA208" s="41">
        <f t="shared" si="170"/>
        <v>4070993.7433699998</v>
      </c>
      <c r="AB208" s="41">
        <f t="shared" si="170"/>
        <v>2519067.41</v>
      </c>
      <c r="AC208" s="41">
        <f t="shared" si="170"/>
        <v>0</v>
      </c>
      <c r="AD208" s="41">
        <f t="shared" si="170"/>
        <v>10000</v>
      </c>
      <c r="AE208" s="41">
        <f t="shared" si="170"/>
        <v>32500</v>
      </c>
      <c r="AF208" s="41">
        <f t="shared" si="170"/>
        <v>500</v>
      </c>
      <c r="AG208" s="41">
        <f t="shared" si="170"/>
        <v>3145400.7433699998</v>
      </c>
      <c r="AH208" s="41">
        <f t="shared" si="170"/>
        <v>13390513.220000001</v>
      </c>
      <c r="AI208" s="41">
        <f t="shared" si="170"/>
        <v>102</v>
      </c>
      <c r="AJ208" s="41">
        <f t="shared" si="170"/>
        <v>10000</v>
      </c>
      <c r="AK208" s="41">
        <f t="shared" si="170"/>
        <v>142198</v>
      </c>
      <c r="AL208" s="41">
        <f t="shared" si="170"/>
        <v>2000</v>
      </c>
      <c r="AM208" s="41">
        <f t="shared" si="170"/>
        <v>15878146.553480001</v>
      </c>
      <c r="AN208" s="41">
        <f t="shared" si="170"/>
        <v>502402.95999999996</v>
      </c>
      <c r="AO208" s="41">
        <f t="shared" si="170"/>
        <v>0</v>
      </c>
      <c r="AP208" s="41">
        <f t="shared" si="170"/>
        <v>0</v>
      </c>
      <c r="AQ208" s="41">
        <f t="shared" si="170"/>
        <v>0</v>
      </c>
      <c r="AR208" s="41">
        <f t="shared" si="170"/>
        <v>0</v>
      </c>
      <c r="AS208" s="41">
        <f t="shared" si="170"/>
        <v>502402.95999999996</v>
      </c>
      <c r="AT208" s="41">
        <f t="shared" si="170"/>
        <v>13892916.18</v>
      </c>
      <c r="AU208" s="41">
        <f t="shared" si="170"/>
        <v>102</v>
      </c>
      <c r="AV208" s="41">
        <f t="shared" si="170"/>
        <v>10000</v>
      </c>
      <c r="AW208" s="41">
        <f t="shared" si="170"/>
        <v>142198</v>
      </c>
      <c r="AX208" s="41">
        <f t="shared" si="170"/>
        <v>2000</v>
      </c>
      <c r="AY208" s="41">
        <f t="shared" si="170"/>
        <v>20380549.51348</v>
      </c>
    </row>
    <row r="209" spans="1:51" s="24" customFormat="1">
      <c r="A209" s="1" t="s">
        <v>16</v>
      </c>
      <c r="B209" s="5"/>
      <c r="C209" s="5"/>
      <c r="D209" s="5"/>
      <c r="E209" s="5"/>
      <c r="F209" s="5"/>
      <c r="G209" s="5"/>
      <c r="H209" s="5"/>
      <c r="I209" s="5"/>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1" t="s">
        <v>16</v>
      </c>
      <c r="AU209" s="26"/>
      <c r="AV209" s="26"/>
      <c r="AW209" s="26"/>
      <c r="AX209" s="26"/>
      <c r="AY209" s="26"/>
    </row>
    <row r="210" spans="1:51" s="23" customFormat="1" ht="13.5" customHeight="1">
      <c r="A210" s="39" t="s">
        <v>373</v>
      </c>
      <c r="B210" s="1"/>
      <c r="C210" s="1"/>
      <c r="D210" s="1"/>
      <c r="E210" s="1"/>
      <c r="F210" s="1"/>
      <c r="G210" s="1"/>
      <c r="H210" s="1"/>
      <c r="I210" s="1"/>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45" t="s">
        <v>369</v>
      </c>
      <c r="AU210" s="45"/>
      <c r="AV210" s="45"/>
      <c r="AW210" s="45"/>
      <c r="AX210" s="45"/>
      <c r="AY210" s="27"/>
    </row>
    <row r="211" spans="1:51" s="23" customFormat="1" ht="12.75" customHeight="1">
      <c r="A211" s="39" t="s">
        <v>374</v>
      </c>
      <c r="B211" s="1"/>
      <c r="C211" s="1"/>
      <c r="D211" s="1"/>
      <c r="E211" s="1"/>
      <c r="F211" s="1"/>
      <c r="G211" s="1"/>
      <c r="H211" s="1"/>
      <c r="I211" s="1"/>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45" t="s">
        <v>371</v>
      </c>
      <c r="AU211" s="45"/>
      <c r="AV211" s="45"/>
      <c r="AW211" s="45"/>
      <c r="AX211" s="45"/>
      <c r="AY211" s="45"/>
    </row>
    <row r="212" spans="1:51" s="23" customFormat="1" ht="24" customHeight="1">
      <c r="A212" s="39" t="s">
        <v>375</v>
      </c>
      <c r="B212" s="1"/>
      <c r="C212" s="1"/>
      <c r="D212" s="1"/>
      <c r="E212" s="1"/>
      <c r="F212" s="1"/>
      <c r="G212" s="1"/>
      <c r="H212" s="1"/>
      <c r="I212" s="1"/>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45" t="s">
        <v>370</v>
      </c>
      <c r="AU212" s="45"/>
      <c r="AV212" s="45"/>
      <c r="AW212" s="45"/>
      <c r="AX212" s="45"/>
      <c r="AY212" s="26"/>
    </row>
    <row r="213" spans="1:51" s="23" customFormat="1" ht="14.25" customHeight="1">
      <c r="A213" s="39" t="s">
        <v>376</v>
      </c>
      <c r="B213" s="1"/>
      <c r="C213" s="1"/>
      <c r="D213" s="1"/>
      <c r="E213" s="1"/>
      <c r="F213" s="1"/>
      <c r="G213" s="1"/>
      <c r="H213" s="1"/>
      <c r="I213" s="1"/>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45" t="s">
        <v>372</v>
      </c>
      <c r="AU213" s="45"/>
      <c r="AV213" s="45"/>
      <c r="AW213" s="45"/>
      <c r="AX213" s="45"/>
      <c r="AY213" s="26"/>
    </row>
    <row r="214" spans="1:51" s="23" customFormat="1" ht="14.25" customHeight="1">
      <c r="A214" s="39" t="s">
        <v>377</v>
      </c>
      <c r="B214" s="1"/>
      <c r="C214" s="1"/>
      <c r="D214" s="1"/>
      <c r="E214" s="1"/>
      <c r="F214" s="1"/>
      <c r="G214" s="1"/>
      <c r="H214" s="1"/>
      <c r="I214" s="1"/>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row>
    <row r="215" spans="1:51" s="23" customFormat="1" ht="22.5">
      <c r="A215" s="39" t="s">
        <v>378</v>
      </c>
      <c r="B215" s="1"/>
      <c r="C215" s="1"/>
      <c r="D215" s="1"/>
      <c r="E215" s="1"/>
      <c r="F215" s="1"/>
      <c r="G215" s="1"/>
      <c r="H215" s="1"/>
      <c r="I215" s="1"/>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row>
    <row r="216" spans="1:51" s="23" customFormat="1">
      <c r="A216" s="39" t="s">
        <v>379</v>
      </c>
      <c r="B216" s="1"/>
      <c r="C216" s="1"/>
      <c r="D216" s="1"/>
      <c r="E216" s="1"/>
      <c r="F216" s="1"/>
      <c r="G216" s="1"/>
      <c r="H216" s="1"/>
      <c r="I216" s="1"/>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row>
    <row r="217" spans="1:51" s="23" customFormat="1" ht="22.5">
      <c r="A217" s="39" t="s">
        <v>402</v>
      </c>
      <c r="B217" s="1"/>
      <c r="C217" s="1"/>
      <c r="D217" s="1"/>
      <c r="E217" s="1"/>
      <c r="F217" s="1"/>
      <c r="G217" s="1"/>
      <c r="H217" s="1"/>
      <c r="I217" s="1"/>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8"/>
      <c r="AU217" s="28"/>
      <c r="AV217" s="28"/>
      <c r="AW217" s="28"/>
      <c r="AX217" s="28"/>
      <c r="AY217" s="26"/>
    </row>
    <row r="218" spans="1:51" s="23" customFormat="1" ht="33.75">
      <c r="A218" s="39" t="s">
        <v>380</v>
      </c>
      <c r="B218" s="1"/>
      <c r="C218" s="1"/>
      <c r="D218" s="1"/>
      <c r="E218" s="1"/>
      <c r="F218" s="1"/>
      <c r="G218" s="1"/>
      <c r="H218" s="1"/>
      <c r="I218" s="1"/>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8"/>
      <c r="AU218" s="28"/>
      <c r="AV218" s="28"/>
      <c r="AW218" s="28"/>
      <c r="AX218" s="28"/>
      <c r="AY218" s="26"/>
    </row>
    <row r="219" spans="1:51" s="23" customFormat="1" ht="22.5">
      <c r="A219" s="39" t="s">
        <v>403</v>
      </c>
      <c r="B219" s="1"/>
      <c r="C219" s="1"/>
      <c r="D219" s="1"/>
      <c r="E219" s="1"/>
      <c r="F219" s="1"/>
      <c r="G219" s="1"/>
      <c r="H219" s="1"/>
      <c r="I219" s="1"/>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8"/>
      <c r="AU219" s="28"/>
      <c r="AV219" s="28"/>
      <c r="AW219" s="28"/>
      <c r="AX219" s="28"/>
      <c r="AY219" s="26"/>
    </row>
    <row r="220" spans="1:51" s="23" customFormat="1">
      <c r="A220" s="1"/>
      <c r="B220" s="1"/>
      <c r="C220" s="1"/>
      <c r="D220" s="1"/>
      <c r="E220" s="1"/>
      <c r="F220" s="1"/>
      <c r="G220" s="1"/>
      <c r="H220" s="1"/>
      <c r="I220" s="1"/>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8"/>
      <c r="AU220" s="28"/>
      <c r="AV220" s="28"/>
      <c r="AW220" s="28"/>
      <c r="AX220" s="28"/>
      <c r="AY220" s="26"/>
    </row>
    <row r="221" spans="1:51" s="29" customFormat="1">
      <c r="B221" s="6"/>
      <c r="C221" s="6"/>
      <c r="D221" s="6"/>
      <c r="E221" s="6"/>
      <c r="F221" s="6"/>
      <c r="G221" s="6"/>
      <c r="H221" s="6"/>
      <c r="I221" s="6"/>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row>
    <row r="222" spans="1:51" s="29" customFormat="1">
      <c r="B222" s="6"/>
      <c r="C222" s="6"/>
      <c r="D222" s="6"/>
      <c r="E222" s="6"/>
      <c r="F222" s="6"/>
      <c r="G222" s="6"/>
      <c r="H222" s="6"/>
      <c r="I222" s="6"/>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row>
    <row r="223" spans="1:51" s="29" customFormat="1">
      <c r="B223" s="6"/>
      <c r="C223" s="6"/>
      <c r="D223" s="6"/>
      <c r="E223" s="6"/>
      <c r="F223" s="6"/>
      <c r="G223" s="6"/>
      <c r="H223" s="6"/>
      <c r="I223" s="6"/>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6"/>
      <c r="AU223" s="26"/>
      <c r="AV223" s="26"/>
      <c r="AW223" s="26"/>
      <c r="AX223" s="26"/>
      <c r="AY223" s="28"/>
    </row>
    <row r="224" spans="1:51" s="29" customFormat="1">
      <c r="B224" s="6"/>
      <c r="C224" s="6"/>
      <c r="D224" s="6"/>
      <c r="E224" s="6"/>
      <c r="F224" s="6"/>
      <c r="G224" s="6"/>
      <c r="H224" s="6"/>
      <c r="I224" s="6"/>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30"/>
      <c r="AU224" s="30"/>
      <c r="AV224" s="30"/>
      <c r="AW224" s="30"/>
      <c r="AX224" s="30"/>
      <c r="AY224" s="28"/>
    </row>
    <row r="225" spans="1:51" s="29" customFormat="1">
      <c r="B225" s="6"/>
      <c r="C225" s="6"/>
      <c r="D225" s="6"/>
      <c r="E225" s="6"/>
      <c r="F225" s="6"/>
      <c r="G225" s="6"/>
      <c r="H225" s="6"/>
      <c r="I225" s="6"/>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30"/>
      <c r="AU225" s="30"/>
      <c r="AV225" s="30"/>
      <c r="AW225" s="30"/>
      <c r="AX225" s="30"/>
      <c r="AY225" s="28"/>
    </row>
    <row r="226" spans="1:51" s="29" customFormat="1">
      <c r="B226" s="6"/>
      <c r="C226" s="6"/>
      <c r="D226" s="6"/>
      <c r="E226" s="6"/>
      <c r="F226" s="6"/>
      <c r="G226" s="6"/>
      <c r="H226" s="6"/>
      <c r="I226" s="6"/>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30"/>
      <c r="AU226" s="30"/>
      <c r="AV226" s="30"/>
      <c r="AW226" s="30"/>
      <c r="AX226" s="30"/>
      <c r="AY226" s="28"/>
    </row>
    <row r="227" spans="1:51" s="23" customFormat="1">
      <c r="A227" s="6"/>
      <c r="B227" s="1"/>
      <c r="C227" s="1"/>
      <c r="D227" s="1"/>
      <c r="E227" s="1"/>
      <c r="F227" s="1"/>
      <c r="G227" s="1"/>
      <c r="H227" s="1"/>
      <c r="I227" s="1"/>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30"/>
      <c r="AU227" s="30"/>
      <c r="AV227" s="30"/>
      <c r="AW227" s="30"/>
      <c r="AX227" s="30"/>
      <c r="AY227" s="26"/>
    </row>
  </sheetData>
  <mergeCells count="28">
    <mergeCell ref="AT210:AX210"/>
    <mergeCell ref="AT211:AY211"/>
    <mergeCell ref="H1:H3"/>
    <mergeCell ref="AB1:AG1"/>
    <mergeCell ref="AB2:AG2"/>
    <mergeCell ref="AH1:AM1"/>
    <mergeCell ref="AH2:AM2"/>
    <mergeCell ref="V1:AA1"/>
    <mergeCell ref="V2:AA2"/>
    <mergeCell ref="J2:O2"/>
    <mergeCell ref="P1:U1"/>
    <mergeCell ref="P2:U2"/>
    <mergeCell ref="AT213:AX213"/>
    <mergeCell ref="A1:A3"/>
    <mergeCell ref="B1:B3"/>
    <mergeCell ref="C1:C3"/>
    <mergeCell ref="F1:F3"/>
    <mergeCell ref="G1:G3"/>
    <mergeCell ref="D1:E1"/>
    <mergeCell ref="D2:D3"/>
    <mergeCell ref="E2:E3"/>
    <mergeCell ref="AT1:AY1"/>
    <mergeCell ref="AT2:AY2"/>
    <mergeCell ref="I1:I3"/>
    <mergeCell ref="J1:O1"/>
    <mergeCell ref="AN1:AS1"/>
    <mergeCell ref="AN2:AS2"/>
    <mergeCell ref="AT212:AX212"/>
  </mergeCells>
  <printOptions horizontalCentered="1"/>
  <pageMargins left="0.33" right="0.36" top="0.75" bottom="0.75" header="0.3" footer="0.3"/>
  <pageSetup paperSize="9" scale="61" pageOrder="overThenDown" orientation="landscape" r:id="rId1"/>
  <headerFooter>
    <oddHeader>&amp;C&amp;"Arial,Bold"&amp;12Chapter 7: Good Governance and the Rule of Law
Annex B2: List of Non-Core Investment Programs and Projects (Non-CIPs) with Annual Investment Targets By Source of Financing</oddHeader>
    <oddFooter>&amp;C&amp;"Arial,Bold"&amp;12 2011-2016 Revalidated Public Investment Program &amp;R&amp;"Arial,Regular"&amp;10Page &amp;P of &amp;N</oddFooter>
  </headerFooter>
  <rowBreaks count="4" manualBreakCount="4">
    <brk id="22" max="50" man="1"/>
    <brk id="34" max="16383" man="1"/>
    <brk id="184" max="16383" man="1"/>
    <brk id="195" max="16383" man="1"/>
  </rowBreaks>
  <colBreaks count="7" manualBreakCount="7">
    <brk id="9" max="1048575" man="1"/>
    <brk id="15" max="1048575" man="1"/>
    <brk id="21" max="1048575" man="1"/>
    <brk id="27" max="1048575" man="1"/>
    <brk id="33" max="1048575" man="1"/>
    <brk id="39" max="1048575" man="1"/>
    <brk id="4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B0C5D0-8F98-4D1D-9E23-41F8BCDF7451}"/>
</file>

<file path=customXml/itemProps2.xml><?xml version="1.0" encoding="utf-8"?>
<ds:datastoreItem xmlns:ds="http://schemas.openxmlformats.org/officeDocument/2006/customXml" ds:itemID="{EE71416B-E935-4FE1-8C36-CE98D0F7DA7B}"/>
</file>

<file path=customXml/itemProps3.xml><?xml version="1.0" encoding="utf-8"?>
<ds:datastoreItem xmlns:ds="http://schemas.openxmlformats.org/officeDocument/2006/customXml" ds:itemID="{5AAE5C40-3817-44A4-B465-9A87376242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Chapter 7 Annex B2</vt:lpstr>
      <vt:lpstr>'Chapter 7 Annex B2'!Print_Titles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2014-10-09T01:58:45Z</cp:lastPrinted>
  <dcterms:created xsi:type="dcterms:W3CDTF">2014-05-18T17:21:19Z</dcterms:created>
  <dcterms:modified xsi:type="dcterms:W3CDTF">2014-10-09T01:59:08Z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